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vestice 2020\Přechody pro chodce Krnovská, Pod Lipami - VZMR\VZMR\Výkazy výměr\Přechod Pod Lipami\"/>
    </mc:Choice>
  </mc:AlternateContent>
  <bookViews>
    <workbookView xWindow="0" yWindow="0" windowWidth="28800" windowHeight="11835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52511"/>
</workbook>
</file>

<file path=xl/calcChain.xml><?xml version="1.0" encoding="utf-8"?>
<calcChain xmlns="http://schemas.openxmlformats.org/spreadsheetml/2006/main">
  <c r="AD19" i="2" l="1"/>
  <c r="AD76" i="2"/>
  <c r="AD44" i="2" l="1"/>
  <c r="AD79" i="2" l="1"/>
  <c r="AD78" i="2"/>
  <c r="AD75" i="2"/>
  <c r="AD77" i="2"/>
  <c r="AD71" i="2"/>
  <c r="AD80" i="2" l="1"/>
  <c r="AD105" i="2" l="1"/>
  <c r="AD39" i="2"/>
  <c r="AD40" i="2"/>
  <c r="AD41" i="2"/>
  <c r="AD42" i="2"/>
  <c r="AD43" i="2"/>
  <c r="AD45" i="2"/>
  <c r="AD104" i="2"/>
  <c r="AD82" i="2"/>
  <c r="AD81" i="2"/>
  <c r="AD70" i="2"/>
  <c r="AD69" i="2"/>
  <c r="AD68" i="2"/>
  <c r="AD67" i="2"/>
  <c r="AD66" i="2"/>
  <c r="AD65" i="2"/>
  <c r="AD64" i="2"/>
  <c r="AD63" i="2"/>
  <c r="AD21" i="2"/>
  <c r="AD20" i="2"/>
  <c r="AD18" i="2"/>
  <c r="AD17" i="2"/>
  <c r="AD16" i="2"/>
  <c r="AD15" i="2"/>
  <c r="AD14" i="2"/>
  <c r="AD13" i="2"/>
  <c r="AD12" i="2"/>
  <c r="G91" i="2" l="1"/>
  <c r="AD106" i="2" l="1"/>
  <c r="F110" i="2" s="1"/>
  <c r="I113" i="2" s="1"/>
  <c r="I116" i="2" s="1"/>
  <c r="X32" i="1" s="1"/>
  <c r="AD83" i="2"/>
  <c r="F88" i="2" s="1"/>
  <c r="I95" i="2" s="1"/>
  <c r="AD46" i="2"/>
  <c r="V25" i="1" s="1"/>
  <c r="AD22" i="2"/>
  <c r="X23" i="1" s="1"/>
  <c r="V32" i="1" l="1"/>
  <c r="V33" i="1" s="1"/>
  <c r="X33" i="1"/>
  <c r="X24" i="1"/>
  <c r="V24" i="1" s="1"/>
  <c r="X36" i="1"/>
  <c r="F27" i="2"/>
  <c r="I53" i="2"/>
  <c r="I56" i="2" s="1"/>
  <c r="V23" i="1"/>
  <c r="X25" i="1"/>
  <c r="X26" i="1" s="1"/>
  <c r="V26" i="1" s="1"/>
  <c r="I30" i="2"/>
  <c r="I33" i="2" s="1"/>
  <c r="F50" i="2"/>
  <c r="V27" i="1"/>
  <c r="X27" i="1"/>
  <c r="X28" i="1" s="1"/>
  <c r="I98" i="2"/>
  <c r="V36" i="1" l="1"/>
  <c r="V37" i="1" s="1"/>
  <c r="X37" i="1"/>
  <c r="X29" i="1"/>
  <c r="V28" i="1"/>
  <c r="V29" i="1" s="1"/>
  <c r="X39" i="1" l="1"/>
  <c r="V39" i="1"/>
  <c r="R43" i="1" s="1"/>
  <c r="I43" i="1" l="1"/>
  <c r="I46" i="1" s="1"/>
  <c r="R46" i="1"/>
  <c r="N43" i="1" l="1"/>
  <c r="O46" i="1" s="1"/>
</calcChain>
</file>

<file path=xl/sharedStrings.xml><?xml version="1.0" encoding="utf-8"?>
<sst xmlns="http://schemas.openxmlformats.org/spreadsheetml/2006/main" count="250" uniqueCount="140">
  <si>
    <r>
      <rPr>
        <b/>
        <sz val="16"/>
        <color rgb="FFFF0000"/>
        <rFont val="Arial"/>
        <family val="2"/>
        <charset val="238"/>
      </rPr>
      <t>Reelza elektro s.r.o.</t>
    </r>
  </si>
  <si>
    <t>Bartákova 10, 795 01 Rýmařov</t>
  </si>
  <si>
    <t>tel. 554 211493, mobil 608 883258, e-mail: reelza@seznam.cz</t>
  </si>
  <si>
    <t xml:space="preserve">Zpracováno programem firmy SELPO Broumy, tel. +420 603 525768 </t>
  </si>
  <si>
    <t>Nabídka číslo:</t>
  </si>
  <si>
    <t>Název:</t>
  </si>
  <si>
    <t/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</si>
  <si>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</si>
  <si>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</si>
  <si>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</si>
  <si>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</si>
  <si>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</si>
  <si>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</si>
  <si>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</si>
  <si>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</si>
  <si>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</si>
  <si>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</si>
  <si>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</si>
  <si>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</si>
  <si>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C46M - Zemní práce  -  MONTÁŽ</t>
  </si>
  <si>
    <t>4.</t>
  </si>
  <si>
    <t xml:space="preserve">   Podíl přidružených výkonů 1,60% z C46M</t>
  </si>
  <si>
    <t>5.</t>
  </si>
  <si>
    <t>MATERIÁL</t>
  </si>
  <si>
    <t>6.</t>
  </si>
  <si>
    <t xml:space="preserve">   Podružný materiál 3%</t>
  </si>
  <si>
    <t>CELKEM URN</t>
  </si>
  <si>
    <t>B.</t>
  </si>
  <si>
    <t>HZS</t>
  </si>
  <si>
    <t>7.</t>
  </si>
  <si>
    <t>Hodinová zúčtovací sazba</t>
  </si>
  <si>
    <t>CELKEM HZS</t>
  </si>
  <si>
    <t>C.</t>
  </si>
  <si>
    <t>VEDLEJŠÍ ROZPOČTOVÉ NÁKLADY</t>
  </si>
  <si>
    <t>8.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</si>
  <si>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</si>
  <si>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</si>
  <si>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</si>
  <si>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</si>
  <si>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</si>
  <si>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</si>
  <si>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</si>
  <si>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</si>
  <si>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</si>
  <si>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</si>
  <si>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Těšíme se na další spolupráci.</t>
  </si>
  <si>
    <t>vypracoval:</t>
  </si>
  <si>
    <t>Bršťák Jan</t>
  </si>
  <si>
    <t>e-mail:</t>
  </si>
  <si>
    <t>reelza@seznam.cz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</si>
  <si>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</si>
  <si>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</si>
  <si>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</si>
  <si>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</si>
  <si>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</si>
  <si>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</si>
  <si>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</si>
  <si>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210810053</t>
  </si>
  <si>
    <t>ks</t>
  </si>
  <si>
    <t>210810045</t>
  </si>
  <si>
    <t>216010053</t>
  </si>
  <si>
    <t>m</t>
  </si>
  <si>
    <t>210220022</t>
  </si>
  <si>
    <t>210100003</t>
  </si>
  <si>
    <t>210204011</t>
  </si>
  <si>
    <t>stožár ocelový do délky 12m</t>
  </si>
  <si>
    <t>216202008</t>
  </si>
  <si>
    <t>210204201</t>
  </si>
  <si>
    <t>210100251</t>
  </si>
  <si>
    <t>ukončení celoplast. kabelu smršť. zákl./páskou do 4x10mm2</t>
  </si>
  <si>
    <t>Celkem za ceník:</t>
  </si>
  <si>
    <t>Cena:</t>
  </si>
  <si>
    <t>Kč</t>
  </si>
  <si>
    <t>C46M - Zemní práce</t>
  </si>
  <si>
    <t>460030007</t>
  </si>
  <si>
    <t>vytyč.trati kab.vedení v zastavěném prostoru</t>
  </si>
  <si>
    <t>km</t>
  </si>
  <si>
    <t>460100025</t>
  </si>
  <si>
    <t>pouzdrový zákl.pro stožár VO v trase 400x1500mm</t>
  </si>
  <si>
    <t>460200812</t>
  </si>
  <si>
    <t>m3</t>
  </si>
  <si>
    <t>460420022</t>
  </si>
  <si>
    <t>460490012</t>
  </si>
  <si>
    <t>fólie výstražná z PVC šířky 33cm</t>
  </si>
  <si>
    <t>460560223</t>
  </si>
  <si>
    <t>Materiály</t>
  </si>
  <si>
    <t>02944</t>
  </si>
  <si>
    <t>02921</t>
  </si>
  <si>
    <t>21007</t>
  </si>
  <si>
    <t>01403</t>
  </si>
  <si>
    <t xml:space="preserve">zemnící drát FeZn pr. 10mm (0,62kg/m)        </t>
  </si>
  <si>
    <t>kg</t>
  </si>
  <si>
    <t>01604</t>
  </si>
  <si>
    <t>10.042.220</t>
  </si>
  <si>
    <t>Folie ČEZ 22 oranž - bez pot. 250m/bal</t>
  </si>
  <si>
    <t>43226</t>
  </si>
  <si>
    <t>svorka zemnící SP1</t>
  </si>
  <si>
    <t>01431</t>
  </si>
  <si>
    <t>svorka křížová SK</t>
  </si>
  <si>
    <t>42321</t>
  </si>
  <si>
    <t>243</t>
  </si>
  <si>
    <t>44000</t>
  </si>
  <si>
    <t>kopaný písek</t>
  </si>
  <si>
    <t>100</t>
  </si>
  <si>
    <t>beton</t>
  </si>
  <si>
    <t>Celkem za materiály:</t>
  </si>
  <si>
    <t>Prořez 3%</t>
  </si>
  <si>
    <t>Práce v HZS</t>
  </si>
  <si>
    <t>Revize elektro</t>
  </si>
  <si>
    <t>hod.</t>
  </si>
  <si>
    <t>Projektová dokumentace skutečného stavu včetně zaměření</t>
  </si>
  <si>
    <t>Celkem za práci v HZS:</t>
  </si>
  <si>
    <t>ukončení vodiče v rozvaděči vč. zapojení a koncovky 16mm2</t>
  </si>
  <si>
    <t>uzemění v zemi FeZn průměru 8-10mm vč. svorek, propojení</t>
  </si>
  <si>
    <t xml:space="preserve">Reelza elektro </t>
  </si>
  <si>
    <t>Základ 21,00% DPH</t>
  </si>
  <si>
    <t>svítidlo do 70 W</t>
  </si>
  <si>
    <t>smršťovací trubice 5x6-16mm2 zelenožlutá</t>
  </si>
  <si>
    <t xml:space="preserve">CYKY-J 5x10mm2      </t>
  </si>
  <si>
    <t xml:space="preserve">CYKY-J 5x1.5mm2 </t>
  </si>
  <si>
    <t>CYKY-CYKYm 5Bx10mm2 (CYKY 5J10) 750V (PU)</t>
  </si>
  <si>
    <t>CYKY-CYKYm 5Bx1.5mm2 (CYKY 5J1.5) 750V (PU)</t>
  </si>
  <si>
    <t xml:space="preserve">elektrovýzbroj stožáru </t>
  </si>
  <si>
    <t xml:space="preserve">                                 </t>
  </si>
  <si>
    <t>ruč.zához.kab.rýhy 35cm šíř.80cm hl.zem.tř.3</t>
  </si>
  <si>
    <t>kabel.rýha 35cm/šíř. 80cm/hl. zem.tř.3</t>
  </si>
  <si>
    <t>odvoz zeminy do 1km</t>
  </si>
  <si>
    <t>stožárová výzbroj 1 poj. Průběžná</t>
  </si>
  <si>
    <t>stožárová výzbroj 1 poj. odbočná</t>
  </si>
  <si>
    <t>trubka instalační KOPOFLEX průměr 40mm</t>
  </si>
  <si>
    <t>trubka Kopoflex pr.40</t>
  </si>
  <si>
    <t>stožár silniční JB8-6200/133/102/76  žárový zinek</t>
  </si>
  <si>
    <t>kabel.lože z kop.písku rýha 35cm tl.10cm</t>
  </si>
  <si>
    <t>výložník obloukový V 1/76-2500</t>
  </si>
  <si>
    <t>výložník obloukový V 1/76-1000</t>
  </si>
  <si>
    <t>spínací a řídící prvek PLC</t>
  </si>
  <si>
    <t>zapojení řídícího prvku PLC</t>
  </si>
  <si>
    <t>E2065/19</t>
  </si>
  <si>
    <t xml:space="preserve">Veřejné osvětlení - ul. Pod Lipami, Bruntál                  </t>
  </si>
  <si>
    <r>
      <t xml:space="preserve">LED svítidlo silniční, LAMBERGA LADA 16 C30-1000-M2-DALI, příkon 52 W, </t>
    </r>
    <r>
      <rPr>
        <i/>
        <sz val="8.25"/>
        <rFont val="Arial"/>
        <family val="2"/>
        <charset val="238"/>
      </rPr>
      <t>Ra &gt; 70, Tc = 3000 K, povrchová úprava svítidla RAL 9006, polohovatelný systém sklonu svítidla v rozsahu +/- 15°, optický systém - skleněná čočka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</si>
</sst>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2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.5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.25"/>
      <name val="Arial"/>
      <family val="2"/>
      <charset val="238"/>
    </font>
    <font>
      <i/>
      <sz val="8.2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1" fillId="0" borderId="0"/>
  </cellStyleXfs>
  <cellXfs count="109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164" fontId="1" fillId="0" borderId="0" xfId="0" applyNumberFormat="1" applyFont="1" applyFill="1" applyBorder="1"/>
    <xf numFmtId="0" fontId="14" fillId="0" borderId="0" xfId="0" applyFont="1" applyFill="1" applyBorder="1"/>
    <xf numFmtId="164" fontId="13" fillId="0" borderId="0" xfId="1" applyNumberFormat="1" applyFont="1" applyFill="1" applyBorder="1" applyAlignment="1">
      <alignment horizontal="right" vertical="top" wrapText="1" readingOrder="1"/>
    </xf>
    <xf numFmtId="0" fontId="15" fillId="0" borderId="0" xfId="0" applyFont="1" applyFill="1" applyBorder="1"/>
    <xf numFmtId="44" fontId="16" fillId="0" borderId="7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right"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/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4" borderId="0" xfId="0" applyFont="1" applyFill="1" applyBorder="1"/>
    <xf numFmtId="164" fontId="19" fillId="4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19" fillId="4" borderId="0" xfId="1" applyNumberFormat="1" applyFont="1" applyFill="1" applyBorder="1" applyAlignment="1">
      <alignment vertical="top" wrapText="1" readingOrder="1"/>
    </xf>
    <xf numFmtId="164" fontId="19" fillId="0" borderId="0" xfId="1" applyNumberFormat="1" applyFont="1" applyFill="1" applyBorder="1" applyAlignment="1">
      <alignment horizontal="right" vertical="top" wrapText="1" readingOrder="1"/>
    </xf>
    <xf numFmtId="0" fontId="19" fillId="4" borderId="0" xfId="1" applyNumberFormat="1" applyFont="1" applyFill="1" applyBorder="1" applyAlignment="1">
      <alignment horizontal="right" vertical="top" wrapText="1" readingOrder="1"/>
    </xf>
    <xf numFmtId="0" fontId="12" fillId="4" borderId="0" xfId="0" applyFont="1" applyFill="1" applyBorder="1" applyAlignment="1">
      <alignment horizontal="center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18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44" fontId="8" fillId="0" borderId="0" xfId="1" applyNumberFormat="1" applyFont="1" applyFill="1" applyBorder="1" applyAlignment="1">
      <alignment horizontal="right" vertical="top" wrapText="1" readingOrder="1"/>
    </xf>
    <xf numFmtId="44" fontId="1" fillId="0" borderId="0" xfId="0" applyNumberFormat="1" applyFont="1" applyFill="1" applyBorder="1"/>
    <xf numFmtId="0" fontId="7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44" fontId="17" fillId="0" borderId="0" xfId="1" applyNumberFormat="1" applyFont="1" applyFill="1" applyBorder="1" applyAlignment="1">
      <alignment horizontal="right" vertical="top" wrapText="1" readingOrder="1"/>
    </xf>
    <xf numFmtId="44" fontId="7" fillId="0" borderId="0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horizontal="left" vertical="center" wrapText="1" readingOrder="1"/>
    </xf>
    <xf numFmtId="0" fontId="7" fillId="0" borderId="9" xfId="1" applyNumberFormat="1" applyFont="1" applyFill="1" applyBorder="1" applyAlignment="1">
      <alignment vertical="center" wrapText="1" readingOrder="1"/>
    </xf>
    <xf numFmtId="44" fontId="13" fillId="0" borderId="9" xfId="1" applyNumberFormat="1" applyFont="1" applyFill="1" applyBorder="1" applyAlignment="1">
      <alignment horizontal="right" vertical="center" wrapText="1" readingOrder="1"/>
    </xf>
    <xf numFmtId="44" fontId="1" fillId="0" borderId="9" xfId="1" applyNumberFormat="1" applyFont="1" applyFill="1" applyBorder="1" applyAlignment="1">
      <alignment vertical="top" wrapText="1"/>
    </xf>
    <xf numFmtId="44" fontId="7" fillId="0" borderId="9" xfId="1" applyNumberFormat="1" applyFont="1" applyFill="1" applyBorder="1" applyAlignment="1">
      <alignment horizontal="right" vertical="center" wrapText="1" readingOrder="1"/>
    </xf>
    <xf numFmtId="0" fontId="9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14" fontId="1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44" fontId="10" fillId="0" borderId="7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0" fontId="17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/>
    </xf>
    <xf numFmtId="0" fontId="17" fillId="0" borderId="0" xfId="1" applyNumberFormat="1" applyFont="1" applyFill="1" applyBorder="1" applyAlignment="1">
      <alignment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164" fontId="10" fillId="0" borderId="7" xfId="1" applyNumberFormat="1" applyFont="1" applyFill="1" applyBorder="1" applyAlignment="1">
      <alignment horizontal="right" vertical="top" wrapText="1" readingOrder="1"/>
    </xf>
    <xf numFmtId="164" fontId="10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164" fontId="19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0" fontId="19" fillId="0" borderId="0" xfId="1" applyNumberFormat="1" applyFont="1" applyFill="1" applyBorder="1" applyAlignment="1">
      <alignment horizontal="right" vertical="top" wrapText="1" readingOrder="1"/>
    </xf>
    <xf numFmtId="0" fontId="19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horizontal="left" readingOrder="1"/>
    </xf>
    <xf numFmtId="0" fontId="19" fillId="4" borderId="0" xfId="1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164" fontId="16" fillId="0" borderId="7" xfId="1" applyNumberFormat="1" applyFont="1" applyFill="1" applyBorder="1" applyAlignment="1">
      <alignment horizontal="righ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 readingOrder="1"/>
    </xf>
    <xf numFmtId="0" fontId="19" fillId="4" borderId="0" xfId="1" applyNumberFormat="1" applyFont="1" applyFill="1" applyBorder="1" applyAlignment="1">
      <alignment horizontal="right" vertical="top" wrapText="1" readingOrder="1"/>
    </xf>
    <xf numFmtId="164" fontId="19" fillId="4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showGridLines="0" topLeftCell="B1" zoomScaleNormal="100" workbookViewId="0">
      <pane ySplit="7" topLeftCell="A8" activePane="bottomLeft" state="frozen"/>
      <selection pane="bottomLeft" activeCell="K10" sqref="K10:X10"/>
    </sheetView>
  </sheetViews>
  <sheetFormatPr defaultRowHeight="15" x14ac:dyDescent="0.25"/>
  <cols>
    <col min="1" max="2" width="0.42578125" customWidth="1"/>
    <col min="3" max="3" width="1.140625" customWidth="1"/>
    <col min="4" max="4" width="0.140625" customWidth="1"/>
    <col min="5" max="5" width="6.7109375" customWidth="1"/>
    <col min="6" max="6" width="2" customWidth="1"/>
    <col min="7" max="7" width="3.5703125" customWidth="1"/>
    <col min="8" max="8" width="0" hidden="1" customWidth="1"/>
    <col min="9" max="9" width="2.42578125" customWidth="1"/>
    <col min="10" max="10" width="2.85546875" customWidth="1"/>
    <col min="11" max="11" width="4.42578125" customWidth="1"/>
    <col min="12" max="12" width="2.42578125" customWidth="1"/>
    <col min="13" max="13" width="3.7109375" customWidth="1"/>
    <col min="14" max="14" width="0" hidden="1" customWidth="1"/>
    <col min="15" max="15" width="2.85546875" customWidth="1"/>
    <col min="16" max="16" width="1.42578125" customWidth="1"/>
    <col min="17" max="17" width="11" customWidth="1"/>
    <col min="18" max="18" width="15.7109375" customWidth="1"/>
    <col min="19" max="19" width="5.85546875" customWidth="1"/>
    <col min="20" max="21" width="1.28515625" customWidth="1"/>
    <col min="22" max="22" width="15.140625" customWidth="1"/>
    <col min="23" max="23" width="0.85546875" customWidth="1"/>
    <col min="24" max="24" width="11.5703125" customWidth="1"/>
    <col min="25" max="25" width="0" hidden="1" customWidth="1"/>
    <col min="26" max="26" width="1.28515625" customWidth="1"/>
    <col min="27" max="28" width="0.42578125" customWidth="1"/>
  </cols>
  <sheetData>
    <row r="1" spans="1:28" ht="30" customHeight="1" x14ac:dyDescent="0.25">
      <c r="Q1" s="53" t="s">
        <v>0</v>
      </c>
      <c r="R1" s="52"/>
      <c r="S1" s="52"/>
    </row>
    <row r="2" spans="1:28" x14ac:dyDescent="0.25">
      <c r="P2" s="54" t="s">
        <v>1</v>
      </c>
      <c r="Q2" s="52"/>
      <c r="R2" s="52"/>
      <c r="S2" s="52"/>
      <c r="T2" s="52"/>
    </row>
    <row r="3" spans="1:28" x14ac:dyDescent="0.25">
      <c r="J3" s="54" t="s">
        <v>2</v>
      </c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8" ht="3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45" customHeight="1" x14ac:dyDescent="0.25">
      <c r="A6" s="55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</row>
    <row r="7" spans="1:28" ht="0" hidden="1" customHeight="1" x14ac:dyDescent="0.25"/>
    <row r="8" spans="1:28" ht="5.65" customHeight="1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4"/>
      <c r="AA8" s="5"/>
    </row>
    <row r="9" spans="1:28" ht="16.350000000000001" customHeight="1" x14ac:dyDescent="0.25">
      <c r="B9" s="6"/>
      <c r="C9" s="7"/>
      <c r="D9" s="7"/>
      <c r="E9" s="48" t="s">
        <v>4</v>
      </c>
      <c r="F9" s="49"/>
      <c r="G9" s="49"/>
      <c r="H9" s="49"/>
      <c r="I9" s="49"/>
      <c r="J9" s="49"/>
      <c r="K9" s="50" t="s">
        <v>137</v>
      </c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7"/>
      <c r="Z9" s="8"/>
      <c r="AA9" s="5"/>
    </row>
    <row r="10" spans="1:28" ht="16.350000000000001" customHeight="1" x14ac:dyDescent="0.25">
      <c r="B10" s="6"/>
      <c r="C10" s="7"/>
      <c r="D10" s="7"/>
      <c r="E10" s="48" t="s">
        <v>5</v>
      </c>
      <c r="F10" s="49"/>
      <c r="G10" s="49"/>
      <c r="H10" s="49"/>
      <c r="I10" s="49"/>
      <c r="J10" s="49"/>
      <c r="K10" s="50" t="s">
        <v>138</v>
      </c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7"/>
      <c r="Z10" s="8"/>
      <c r="AA10" s="5"/>
    </row>
    <row r="11" spans="1:28" ht="16.350000000000001" customHeight="1" x14ac:dyDescent="0.25">
      <c r="B11" s="6"/>
      <c r="C11" s="7"/>
      <c r="D11" s="7"/>
      <c r="E11" s="48" t="s">
        <v>6</v>
      </c>
      <c r="F11" s="49"/>
      <c r="G11" s="49"/>
      <c r="H11" s="49"/>
      <c r="I11" s="49"/>
      <c r="J11" s="49"/>
      <c r="K11" s="50" t="s">
        <v>123</v>
      </c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7"/>
      <c r="Z11" s="8"/>
      <c r="AA11" s="5"/>
    </row>
    <row r="12" spans="1:28" ht="3" customHeight="1" x14ac:dyDescent="0.25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/>
      <c r="AA12" s="5"/>
    </row>
    <row r="13" spans="1:28" ht="2.85" customHeigh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8" ht="0" hidden="1" customHeigh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 ht="2.85" customHeight="1" x14ac:dyDescent="0.25">
      <c r="B15" s="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 ht="14.25" customHeight="1" x14ac:dyDescent="0.25"/>
    <row r="17" spans="2:27" ht="2.85" customHeight="1" x14ac:dyDescent="0.25"/>
    <row r="18" spans="2:27" ht="0" hidden="1" customHeight="1" x14ac:dyDescent="0.25"/>
    <row r="19" spans="2:27" ht="17.25" customHeight="1" x14ac:dyDescent="0.25">
      <c r="B19" s="51" t="s">
        <v>7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</row>
    <row r="20" spans="2:27" ht="3" customHeight="1" x14ac:dyDescent="0.25"/>
    <row r="21" spans="2:27" ht="11.45" customHeight="1" x14ac:dyDescent="0.25">
      <c r="B21" s="60" t="s">
        <v>8</v>
      </c>
      <c r="C21" s="61"/>
      <c r="D21" s="61"/>
      <c r="E21" s="61"/>
      <c r="F21" s="62" t="s">
        <v>9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0" t="s">
        <v>10</v>
      </c>
      <c r="W21" s="61"/>
      <c r="X21" s="60" t="s">
        <v>11</v>
      </c>
      <c r="Y21" s="61"/>
      <c r="Z21" s="61"/>
      <c r="AA21" s="61"/>
    </row>
    <row r="22" spans="2:27" ht="11.45" customHeight="1" x14ac:dyDescent="0.25">
      <c r="B22" s="63" t="s">
        <v>12</v>
      </c>
      <c r="C22" s="52"/>
      <c r="D22" s="52"/>
      <c r="E22" s="52"/>
      <c r="F22" s="64" t="s">
        <v>13</v>
      </c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65" t="s">
        <v>6</v>
      </c>
      <c r="W22" s="52"/>
      <c r="X22" s="65" t="s">
        <v>6</v>
      </c>
      <c r="Y22" s="52"/>
      <c r="Z22" s="52"/>
      <c r="AA22" s="52"/>
    </row>
    <row r="23" spans="2:27" ht="11.45" customHeight="1" x14ac:dyDescent="0.25">
      <c r="B23" s="56" t="s">
        <v>14</v>
      </c>
      <c r="C23" s="52"/>
      <c r="D23" s="52"/>
      <c r="E23" s="52"/>
      <c r="F23" s="57" t="s">
        <v>15</v>
      </c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8">
        <f>'Položky všech ceníků'!AD22</f>
        <v>0</v>
      </c>
      <c r="W23" s="59"/>
      <c r="X23" s="58">
        <f>'Položky všech ceníků'!AD22</f>
        <v>0</v>
      </c>
      <c r="Y23" s="59"/>
      <c r="Z23" s="59"/>
      <c r="AA23" s="59"/>
    </row>
    <row r="24" spans="2:27" ht="11.45" customHeight="1" x14ac:dyDescent="0.25">
      <c r="B24" s="56" t="s">
        <v>16</v>
      </c>
      <c r="C24" s="52"/>
      <c r="D24" s="52"/>
      <c r="E24" s="52"/>
      <c r="F24" s="57" t="s">
        <v>17</v>
      </c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8">
        <f>X24</f>
        <v>0</v>
      </c>
      <c r="W24" s="59"/>
      <c r="X24" s="58">
        <f>X23*0.048</f>
        <v>0</v>
      </c>
      <c r="Y24" s="59"/>
      <c r="Z24" s="59"/>
      <c r="AA24" s="59"/>
    </row>
    <row r="25" spans="2:27" ht="11.45" customHeight="1" x14ac:dyDescent="0.25">
      <c r="B25" s="56" t="s">
        <v>18</v>
      </c>
      <c r="C25" s="52"/>
      <c r="D25" s="52"/>
      <c r="E25" s="52"/>
      <c r="F25" s="57" t="s">
        <v>19</v>
      </c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8">
        <f>'Položky všech ceníků'!AD46</f>
        <v>0</v>
      </c>
      <c r="W25" s="59"/>
      <c r="X25" s="58">
        <f>'Položky všech ceníků'!AD46</f>
        <v>0</v>
      </c>
      <c r="Y25" s="59"/>
      <c r="Z25" s="59"/>
      <c r="AA25" s="59"/>
    </row>
    <row r="26" spans="2:27" ht="11.45" customHeight="1" x14ac:dyDescent="0.25">
      <c r="B26" s="56" t="s">
        <v>20</v>
      </c>
      <c r="C26" s="52"/>
      <c r="D26" s="52"/>
      <c r="E26" s="52"/>
      <c r="F26" s="57" t="s">
        <v>21</v>
      </c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66">
        <f>X26</f>
        <v>0</v>
      </c>
      <c r="W26" s="59"/>
      <c r="X26" s="58">
        <f>X25*0.016</f>
        <v>0</v>
      </c>
      <c r="Y26" s="59"/>
      <c r="Z26" s="59"/>
      <c r="AA26" s="59"/>
    </row>
    <row r="27" spans="2:27" ht="11.45" customHeight="1" x14ac:dyDescent="0.25">
      <c r="B27" s="56" t="s">
        <v>22</v>
      </c>
      <c r="C27" s="52"/>
      <c r="D27" s="52"/>
      <c r="E27" s="52"/>
      <c r="F27" s="57" t="s">
        <v>23</v>
      </c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8">
        <f>'Položky všech ceníků'!I95</f>
        <v>0</v>
      </c>
      <c r="W27" s="59"/>
      <c r="X27" s="58">
        <f>'Položky všech ceníků'!I95</f>
        <v>0</v>
      </c>
      <c r="Y27" s="59"/>
      <c r="Z27" s="59"/>
      <c r="AA27" s="59"/>
    </row>
    <row r="28" spans="2:27" ht="11.45" customHeight="1" x14ac:dyDescent="0.25">
      <c r="B28" s="56" t="s">
        <v>24</v>
      </c>
      <c r="C28" s="52"/>
      <c r="D28" s="52"/>
      <c r="E28" s="52"/>
      <c r="F28" s="57" t="s">
        <v>25</v>
      </c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8">
        <f>X28</f>
        <v>0</v>
      </c>
      <c r="W28" s="59"/>
      <c r="X28" s="58">
        <f>X27*0.03</f>
        <v>0</v>
      </c>
      <c r="Y28" s="59"/>
      <c r="Z28" s="59"/>
      <c r="AA28" s="59"/>
    </row>
    <row r="29" spans="2:27" ht="11.45" customHeight="1" x14ac:dyDescent="0.25">
      <c r="B29" s="63" t="s">
        <v>6</v>
      </c>
      <c r="C29" s="52"/>
      <c r="D29" s="52"/>
      <c r="E29" s="52"/>
      <c r="F29" s="64" t="s">
        <v>26</v>
      </c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67">
        <f>SUM(V23:V28)</f>
        <v>0</v>
      </c>
      <c r="W29" s="59"/>
      <c r="X29" s="67">
        <f>SUM(X23:X28)</f>
        <v>0</v>
      </c>
      <c r="Y29" s="59"/>
      <c r="Z29" s="59"/>
      <c r="AA29" s="59"/>
    </row>
    <row r="30" spans="2:27" ht="11.45" customHeight="1" x14ac:dyDescent="0.25">
      <c r="B30" s="56" t="s">
        <v>6</v>
      </c>
      <c r="C30" s="52"/>
      <c r="D30" s="52"/>
      <c r="E30" s="52"/>
      <c r="F30" s="57" t="s">
        <v>6</v>
      </c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8" t="s">
        <v>6</v>
      </c>
      <c r="W30" s="59"/>
      <c r="X30" s="58" t="s">
        <v>6</v>
      </c>
      <c r="Y30" s="59"/>
      <c r="Z30" s="59"/>
      <c r="AA30" s="59"/>
    </row>
    <row r="31" spans="2:27" ht="11.45" customHeight="1" x14ac:dyDescent="0.25">
      <c r="B31" s="63" t="s">
        <v>27</v>
      </c>
      <c r="C31" s="52"/>
      <c r="D31" s="52"/>
      <c r="E31" s="52"/>
      <c r="F31" s="64" t="s">
        <v>28</v>
      </c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67" t="s">
        <v>6</v>
      </c>
      <c r="W31" s="59"/>
      <c r="X31" s="67" t="s">
        <v>6</v>
      </c>
      <c r="Y31" s="59"/>
      <c r="Z31" s="59"/>
      <c r="AA31" s="59"/>
    </row>
    <row r="32" spans="2:27" ht="11.45" customHeight="1" x14ac:dyDescent="0.25">
      <c r="B32" s="56" t="s">
        <v>29</v>
      </c>
      <c r="C32" s="52"/>
      <c r="D32" s="52"/>
      <c r="E32" s="52"/>
      <c r="F32" s="57" t="s">
        <v>30</v>
      </c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8">
        <f>X32</f>
        <v>0</v>
      </c>
      <c r="W32" s="59"/>
      <c r="X32" s="58">
        <f>'Položky všech ceníků'!I116</f>
        <v>0</v>
      </c>
      <c r="Y32" s="59"/>
      <c r="Z32" s="59"/>
      <c r="AA32" s="59"/>
    </row>
    <row r="33" spans="2:27" ht="11.45" customHeight="1" x14ac:dyDescent="0.25">
      <c r="B33" s="63" t="s">
        <v>6</v>
      </c>
      <c r="C33" s="52"/>
      <c r="D33" s="52"/>
      <c r="E33" s="52"/>
      <c r="F33" s="64" t="s">
        <v>31</v>
      </c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67">
        <f>SUM(V32)</f>
        <v>0</v>
      </c>
      <c r="W33" s="59"/>
      <c r="X33" s="67">
        <f>SUM(X32)</f>
        <v>0</v>
      </c>
      <c r="Y33" s="59"/>
      <c r="Z33" s="59"/>
      <c r="AA33" s="59"/>
    </row>
    <row r="34" spans="2:27" ht="11.45" customHeight="1" x14ac:dyDescent="0.25">
      <c r="B34" s="56" t="s">
        <v>6</v>
      </c>
      <c r="C34" s="52"/>
      <c r="D34" s="52"/>
      <c r="E34" s="52"/>
      <c r="F34" s="57" t="s">
        <v>6</v>
      </c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8" t="s">
        <v>6</v>
      </c>
      <c r="W34" s="59"/>
      <c r="X34" s="58" t="s">
        <v>6</v>
      </c>
      <c r="Y34" s="59"/>
      <c r="Z34" s="59"/>
      <c r="AA34" s="59"/>
    </row>
    <row r="35" spans="2:27" ht="11.45" customHeight="1" x14ac:dyDescent="0.25">
      <c r="B35" s="63" t="s">
        <v>32</v>
      </c>
      <c r="C35" s="52"/>
      <c r="D35" s="52"/>
      <c r="E35" s="52"/>
      <c r="F35" s="64" t="s">
        <v>33</v>
      </c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67" t="s">
        <v>6</v>
      </c>
      <c r="W35" s="59"/>
      <c r="X35" s="67" t="s">
        <v>6</v>
      </c>
      <c r="Y35" s="59"/>
      <c r="Z35" s="59"/>
      <c r="AA35" s="59"/>
    </row>
    <row r="36" spans="2:27" ht="11.45" customHeight="1" x14ac:dyDescent="0.25">
      <c r="B36" s="56" t="s">
        <v>34</v>
      </c>
      <c r="C36" s="52"/>
      <c r="D36" s="52"/>
      <c r="E36" s="52"/>
      <c r="F36" s="57" t="s">
        <v>35</v>
      </c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8">
        <f>X36</f>
        <v>0</v>
      </c>
      <c r="W36" s="59"/>
      <c r="X36" s="58">
        <f>X23*0.025</f>
        <v>0</v>
      </c>
      <c r="Y36" s="59"/>
      <c r="Z36" s="59"/>
      <c r="AA36" s="59"/>
    </row>
    <row r="37" spans="2:27" ht="11.45" customHeight="1" x14ac:dyDescent="0.25">
      <c r="B37" s="63" t="s">
        <v>6</v>
      </c>
      <c r="C37" s="52"/>
      <c r="D37" s="52"/>
      <c r="E37" s="52"/>
      <c r="F37" s="64" t="s">
        <v>36</v>
      </c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67">
        <f>SUM(V36)</f>
        <v>0</v>
      </c>
      <c r="W37" s="59"/>
      <c r="X37" s="67">
        <f>SUM(X36)</f>
        <v>0</v>
      </c>
      <c r="Y37" s="59"/>
      <c r="Z37" s="59"/>
      <c r="AA37" s="59"/>
    </row>
    <row r="38" spans="2:27" ht="11.45" customHeight="1" x14ac:dyDescent="0.25">
      <c r="B38" s="56" t="s">
        <v>6</v>
      </c>
      <c r="C38" s="52"/>
      <c r="D38" s="52"/>
      <c r="E38" s="52"/>
      <c r="F38" s="57" t="s">
        <v>6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8" t="s">
        <v>6</v>
      </c>
      <c r="W38" s="59"/>
      <c r="X38" s="58" t="s">
        <v>6</v>
      </c>
      <c r="Y38" s="59"/>
      <c r="Z38" s="59"/>
      <c r="AA38" s="59"/>
    </row>
    <row r="39" spans="2:27" ht="11.45" customHeight="1" x14ac:dyDescent="0.25">
      <c r="B39" s="68" t="s">
        <v>37</v>
      </c>
      <c r="C39" s="61"/>
      <c r="D39" s="61"/>
      <c r="E39" s="61"/>
      <c r="F39" s="69" t="s">
        <v>38</v>
      </c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70">
        <f>V29+V33+V37</f>
        <v>0</v>
      </c>
      <c r="W39" s="71"/>
      <c r="X39" s="72">
        <f>X29+X33+X37</f>
        <v>0</v>
      </c>
      <c r="Y39" s="71"/>
      <c r="Z39" s="71"/>
      <c r="AA39" s="71"/>
    </row>
    <row r="40" spans="2:27" ht="0" hidden="1" customHeight="1" x14ac:dyDescent="0.25"/>
    <row r="41" spans="2:27" ht="14.1" customHeight="1" x14ac:dyDescent="0.25"/>
    <row r="42" spans="2:27" x14ac:dyDescent="0.25">
      <c r="B42" s="73" t="s">
        <v>6</v>
      </c>
      <c r="C42" s="74"/>
      <c r="D42" s="74"/>
      <c r="E42" s="74"/>
      <c r="F42" s="74"/>
      <c r="G42" s="74"/>
      <c r="I42" s="75" t="s">
        <v>39</v>
      </c>
      <c r="J42" s="74"/>
      <c r="K42" s="74"/>
      <c r="L42" s="74"/>
      <c r="M42" s="74"/>
      <c r="N42" s="75" t="s">
        <v>40</v>
      </c>
      <c r="O42" s="74"/>
      <c r="P42" s="74"/>
      <c r="Q42" s="74"/>
      <c r="R42" s="14" t="s">
        <v>41</v>
      </c>
    </row>
    <row r="43" spans="2:27" x14ac:dyDescent="0.25">
      <c r="B43" s="75" t="s">
        <v>42</v>
      </c>
      <c r="C43" s="74"/>
      <c r="D43" s="74"/>
      <c r="E43" s="74"/>
      <c r="F43" s="74"/>
      <c r="G43" s="74"/>
      <c r="H43" s="13"/>
      <c r="I43" s="79">
        <f>V39</f>
        <v>0</v>
      </c>
      <c r="J43" s="74"/>
      <c r="K43" s="74"/>
      <c r="L43" s="74"/>
      <c r="M43" s="74"/>
      <c r="N43" s="79">
        <f>R43-I43</f>
        <v>0</v>
      </c>
      <c r="O43" s="74"/>
      <c r="P43" s="74"/>
      <c r="Q43" s="74"/>
      <c r="R43" s="27">
        <f>V39*1.21</f>
        <v>0</v>
      </c>
    </row>
    <row r="44" spans="2:27" ht="0" hidden="1" customHeight="1" x14ac:dyDescent="0.25"/>
    <row r="45" spans="2:27" ht="3" customHeight="1" x14ac:dyDescent="0.25"/>
    <row r="46" spans="2:27" x14ac:dyDescent="0.25">
      <c r="B46" s="80" t="s">
        <v>43</v>
      </c>
      <c r="C46" s="52"/>
      <c r="D46" s="52"/>
      <c r="E46" s="52"/>
      <c r="F46" s="52"/>
      <c r="G46" s="52"/>
      <c r="I46" s="81">
        <f>SUM(I43:I45)</f>
        <v>0</v>
      </c>
      <c r="J46" s="52"/>
      <c r="K46" s="52"/>
      <c r="L46" s="52"/>
      <c r="M46" s="52"/>
      <c r="O46" s="81">
        <f>SUM(N43)</f>
        <v>0</v>
      </c>
      <c r="P46" s="52"/>
      <c r="Q46" s="52"/>
      <c r="R46" s="28">
        <f>SUM(R43:R45)</f>
        <v>0</v>
      </c>
    </row>
    <row r="47" spans="2:27" ht="3" customHeight="1" x14ac:dyDescent="0.25"/>
    <row r="48" spans="2:27" ht="11.45" customHeight="1" x14ac:dyDescent="0.25">
      <c r="B48" s="77" t="s">
        <v>44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</row>
    <row r="49" spans="2:12" ht="5.65" customHeight="1" x14ac:dyDescent="0.25"/>
    <row r="50" spans="2:12" ht="2.85" customHeight="1" x14ac:dyDescent="0.25"/>
    <row r="51" spans="2:12" ht="0" hidden="1" customHeight="1" x14ac:dyDescent="0.25"/>
    <row r="52" spans="2:12" ht="12.6" customHeight="1" x14ac:dyDescent="0.25">
      <c r="B52" s="78" t="s">
        <v>45</v>
      </c>
      <c r="C52" s="52"/>
      <c r="D52" s="52"/>
      <c r="E52" s="52"/>
      <c r="F52" s="52"/>
      <c r="G52" s="52"/>
      <c r="H52" s="52"/>
      <c r="I52" s="52"/>
      <c r="J52" s="52"/>
      <c r="K52" s="52"/>
    </row>
    <row r="53" spans="2:12" ht="11.45" customHeight="1" x14ac:dyDescent="0.25"/>
    <row r="54" spans="2:12" ht="11.45" customHeight="1" x14ac:dyDescent="0.25">
      <c r="B54" s="65" t="s">
        <v>46</v>
      </c>
      <c r="C54" s="52"/>
      <c r="D54" s="52"/>
      <c r="E54" s="52"/>
      <c r="F54" s="52"/>
      <c r="G54" s="64" t="s">
        <v>47</v>
      </c>
      <c r="H54" s="52"/>
      <c r="I54" s="52"/>
      <c r="J54" s="52"/>
      <c r="K54" s="52"/>
      <c r="L54" s="52"/>
    </row>
    <row r="55" spans="2:12" ht="11.45" customHeight="1" x14ac:dyDescent="0.25">
      <c r="B55" s="65" t="s">
        <v>48</v>
      </c>
      <c r="C55" s="52"/>
      <c r="D55" s="52"/>
      <c r="E55" s="52"/>
      <c r="F55" s="52"/>
      <c r="G55" s="64" t="s">
        <v>49</v>
      </c>
      <c r="H55" s="52"/>
      <c r="I55" s="52"/>
      <c r="J55" s="52"/>
      <c r="K55" s="52"/>
      <c r="L55" s="52"/>
    </row>
    <row r="56" spans="2:12" ht="11.45" customHeight="1" x14ac:dyDescent="0.25">
      <c r="B56" s="65"/>
      <c r="C56" s="52"/>
      <c r="D56" s="52"/>
      <c r="E56" s="52"/>
      <c r="F56" s="52"/>
      <c r="G56" s="76"/>
      <c r="H56" s="52"/>
      <c r="I56" s="52"/>
      <c r="J56" s="52"/>
      <c r="K56" s="52"/>
      <c r="L56" s="52"/>
    </row>
  </sheetData>
  <mergeCells count="104">
    <mergeCell ref="B56:F56"/>
    <mergeCell ref="G56:L56"/>
    <mergeCell ref="B48:AA48"/>
    <mergeCell ref="B52:K52"/>
    <mergeCell ref="B54:F54"/>
    <mergeCell ref="G54:L54"/>
    <mergeCell ref="B55:F55"/>
    <mergeCell ref="G55:L55"/>
    <mergeCell ref="B43:G43"/>
    <mergeCell ref="I43:M43"/>
    <mergeCell ref="N43:Q43"/>
    <mergeCell ref="B46:G46"/>
    <mergeCell ref="I46:M46"/>
    <mergeCell ref="O46:Q46"/>
    <mergeCell ref="B39:E39"/>
    <mergeCell ref="F39:U39"/>
    <mergeCell ref="V39:W39"/>
    <mergeCell ref="X39:AA39"/>
    <mergeCell ref="B42:G42"/>
    <mergeCell ref="I42:M42"/>
    <mergeCell ref="N42:Q42"/>
    <mergeCell ref="B37:E37"/>
    <mergeCell ref="F37:U37"/>
    <mergeCell ref="V37:W37"/>
    <mergeCell ref="X37:AA37"/>
    <mergeCell ref="B38:E38"/>
    <mergeCell ref="F38:U38"/>
    <mergeCell ref="V38:W38"/>
    <mergeCell ref="X38:AA38"/>
    <mergeCell ref="B35:E35"/>
    <mergeCell ref="F35:U35"/>
    <mergeCell ref="V35:W35"/>
    <mergeCell ref="X35:AA35"/>
    <mergeCell ref="B36:E36"/>
    <mergeCell ref="F36:U36"/>
    <mergeCell ref="V36:W36"/>
    <mergeCell ref="X36:AA36"/>
    <mergeCell ref="B33:E33"/>
    <mergeCell ref="F33:U33"/>
    <mergeCell ref="V33:W33"/>
    <mergeCell ref="X33:AA33"/>
    <mergeCell ref="B34:E34"/>
    <mergeCell ref="F34:U34"/>
    <mergeCell ref="V34:W34"/>
    <mergeCell ref="X34:AA34"/>
    <mergeCell ref="B31:E31"/>
    <mergeCell ref="F31:U31"/>
    <mergeCell ref="V31:W31"/>
    <mergeCell ref="X31:AA31"/>
    <mergeCell ref="B32:E32"/>
    <mergeCell ref="F32:U32"/>
    <mergeCell ref="V32:W32"/>
    <mergeCell ref="X32:AA32"/>
    <mergeCell ref="B29:E29"/>
    <mergeCell ref="F29:U29"/>
    <mergeCell ref="V29:W29"/>
    <mergeCell ref="X29:AA29"/>
    <mergeCell ref="B30:E30"/>
    <mergeCell ref="F30:U30"/>
    <mergeCell ref="V30:W30"/>
    <mergeCell ref="X30:AA30"/>
    <mergeCell ref="B27:E27"/>
    <mergeCell ref="F27:U27"/>
    <mergeCell ref="V27:W27"/>
    <mergeCell ref="X27:AA27"/>
    <mergeCell ref="B28:E28"/>
    <mergeCell ref="F28:U28"/>
    <mergeCell ref="V28:W28"/>
    <mergeCell ref="X28:AA28"/>
    <mergeCell ref="B25:E25"/>
    <mergeCell ref="F25:U25"/>
    <mergeCell ref="V25:W25"/>
    <mergeCell ref="X25:AA25"/>
    <mergeCell ref="B26:E26"/>
    <mergeCell ref="F26:U26"/>
    <mergeCell ref="V26:W26"/>
    <mergeCell ref="X26:AA26"/>
    <mergeCell ref="B23:E23"/>
    <mergeCell ref="F23:U23"/>
    <mergeCell ref="V23:W23"/>
    <mergeCell ref="X23:AA23"/>
    <mergeCell ref="B24:E24"/>
    <mergeCell ref="F24:U24"/>
    <mergeCell ref="V24:W24"/>
    <mergeCell ref="X24:AA24"/>
    <mergeCell ref="B21:E21"/>
    <mergeCell ref="F21:U21"/>
    <mergeCell ref="V21:W21"/>
    <mergeCell ref="X21:AA21"/>
    <mergeCell ref="B22:E22"/>
    <mergeCell ref="F22:U22"/>
    <mergeCell ref="V22:W22"/>
    <mergeCell ref="X22:AA22"/>
    <mergeCell ref="E10:J10"/>
    <mergeCell ref="K10:X10"/>
    <mergeCell ref="E11:J11"/>
    <mergeCell ref="K11:X11"/>
    <mergeCell ref="B19:AA19"/>
    <mergeCell ref="Q1:S1"/>
    <mergeCell ref="P2:T2"/>
    <mergeCell ref="J3:V3"/>
    <mergeCell ref="A6:AB6"/>
    <mergeCell ref="E9:J9"/>
    <mergeCell ref="K9:X9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7"/>
  <sheetViews>
    <sheetView showGridLines="0" tabSelected="1" topLeftCell="A61" zoomScaleNormal="100" workbookViewId="0">
      <selection activeCell="R83" sqref="R83"/>
    </sheetView>
  </sheetViews>
  <sheetFormatPr defaultRowHeight="15" x14ac:dyDescent="0.25"/>
  <cols>
    <col min="1" max="1" width="0.42578125" customWidth="1"/>
    <col min="2" max="2" width="1.5703125" customWidth="1"/>
    <col min="3" max="3" width="4.7109375" customWidth="1"/>
    <col min="4" max="4" width="1.140625" customWidth="1"/>
    <col min="5" max="5" width="0" hidden="1" customWidth="1"/>
    <col min="6" max="6" width="1.5703125" customWidth="1"/>
    <col min="7" max="7" width="5.5703125" customWidth="1"/>
    <col min="8" max="8" width="0" hidden="1" customWidth="1"/>
    <col min="9" max="9" width="0.7109375" customWidth="1"/>
    <col min="10" max="10" width="0" hidden="1" customWidth="1"/>
    <col min="11" max="11" width="0.85546875" customWidth="1"/>
    <col min="12" max="13" width="0.42578125" customWidth="1"/>
    <col min="14" max="14" width="0" hidden="1" customWidth="1"/>
    <col min="15" max="15" width="1.5703125" customWidth="1"/>
    <col min="16" max="16" width="2.85546875" customWidth="1"/>
    <col min="17" max="17" width="8.85546875" customWidth="1"/>
    <col min="18" max="18" width="2.42578125" customWidth="1"/>
    <col min="19" max="19" width="1.42578125" customWidth="1"/>
    <col min="20" max="20" width="2.42578125" customWidth="1"/>
    <col min="21" max="22" width="0.85546875" customWidth="1"/>
    <col min="23" max="23" width="20.42578125" customWidth="1"/>
    <col min="24" max="24" width="4.140625" customWidth="1"/>
    <col min="25" max="25" width="1.28515625" customWidth="1"/>
    <col min="26" max="26" width="6.140625" customWidth="1"/>
    <col min="27" max="27" width="9" customWidth="1"/>
    <col min="28" max="28" width="1.28515625" customWidth="1"/>
    <col min="29" max="29" width="5" customWidth="1"/>
    <col min="30" max="30" width="11.7109375" customWidth="1"/>
    <col min="31" max="31" width="0.42578125" customWidth="1"/>
  </cols>
  <sheetData>
    <row r="1" spans="1:31" ht="30" customHeight="1" x14ac:dyDescent="0.25">
      <c r="T1" s="53" t="s">
        <v>114</v>
      </c>
      <c r="U1" s="52"/>
      <c r="V1" s="52"/>
      <c r="W1" s="52"/>
      <c r="X1" s="52"/>
      <c r="AD1" s="23"/>
    </row>
    <row r="2" spans="1:31" x14ac:dyDescent="0.25">
      <c r="S2" s="54" t="s">
        <v>1</v>
      </c>
      <c r="T2" s="52"/>
      <c r="U2" s="52"/>
      <c r="V2" s="52"/>
      <c r="W2" s="52"/>
      <c r="X2" s="52"/>
      <c r="Y2" s="52"/>
    </row>
    <row r="3" spans="1:31" x14ac:dyDescent="0.25">
      <c r="M3" s="54" t="s">
        <v>2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</row>
    <row r="4" spans="1:31" ht="3" customHeight="1" x14ac:dyDescent="0.25"/>
    <row r="5" spans="1:31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1.45" customHeight="1" x14ac:dyDescent="0.25">
      <c r="A6" s="55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1" ht="0" hidden="1" customHeight="1" x14ac:dyDescent="0.25"/>
    <row r="8" spans="1:31" ht="2.85" customHeight="1" x14ac:dyDescent="0.25"/>
    <row r="9" spans="1:31" ht="17.25" customHeight="1" x14ac:dyDescent="0.25">
      <c r="B9" s="51" t="s">
        <v>50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1" ht="3" customHeight="1" x14ac:dyDescent="0.25"/>
    <row r="11" spans="1:31" ht="26.25" customHeight="1" x14ac:dyDescent="0.25">
      <c r="B11" s="90" t="s">
        <v>51</v>
      </c>
      <c r="C11" s="91"/>
      <c r="D11" s="92" t="s">
        <v>52</v>
      </c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2" t="s">
        <v>9</v>
      </c>
      <c r="Q11" s="91"/>
      <c r="R11" s="91"/>
      <c r="S11" s="91"/>
      <c r="T11" s="91"/>
      <c r="U11" s="91"/>
      <c r="V11" s="91"/>
      <c r="W11" s="91"/>
      <c r="X11" s="90" t="s">
        <v>53</v>
      </c>
      <c r="Y11" s="91"/>
      <c r="Z11" s="91"/>
      <c r="AA11" s="15" t="s">
        <v>54</v>
      </c>
      <c r="AB11" s="92" t="s">
        <v>55</v>
      </c>
      <c r="AC11" s="91"/>
      <c r="AD11" s="15" t="s">
        <v>56</v>
      </c>
    </row>
    <row r="12" spans="1:31" x14ac:dyDescent="0.25">
      <c r="B12" s="56">
        <v>1</v>
      </c>
      <c r="C12" s="52"/>
      <c r="D12" s="57" t="s">
        <v>57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89" t="s">
        <v>120</v>
      </c>
      <c r="Q12" s="52"/>
      <c r="R12" s="52"/>
      <c r="S12" s="52"/>
      <c r="T12" s="52"/>
      <c r="U12" s="52"/>
      <c r="V12" s="52"/>
      <c r="W12" s="52"/>
      <c r="X12" s="82"/>
      <c r="Y12" s="52"/>
      <c r="Z12" s="52"/>
      <c r="AA12" s="12">
        <v>50</v>
      </c>
      <c r="AB12" s="57" t="s">
        <v>61</v>
      </c>
      <c r="AC12" s="52"/>
      <c r="AD12" s="16">
        <f t="shared" ref="AD12:AD21" si="0">X12*AA12</f>
        <v>0</v>
      </c>
    </row>
    <row r="13" spans="1:31" x14ac:dyDescent="0.25">
      <c r="B13" s="56">
        <v>2</v>
      </c>
      <c r="C13" s="52"/>
      <c r="D13" s="57" t="s">
        <v>59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89" t="s">
        <v>121</v>
      </c>
      <c r="Q13" s="52"/>
      <c r="R13" s="52"/>
      <c r="S13" s="52"/>
      <c r="T13" s="52"/>
      <c r="U13" s="52"/>
      <c r="V13" s="52"/>
      <c r="W13" s="52"/>
      <c r="X13" s="82"/>
      <c r="Y13" s="52"/>
      <c r="Z13" s="52"/>
      <c r="AA13" s="12">
        <v>21</v>
      </c>
      <c r="AB13" s="57" t="s">
        <v>61</v>
      </c>
      <c r="AC13" s="52"/>
      <c r="AD13" s="16">
        <f t="shared" si="0"/>
        <v>0</v>
      </c>
    </row>
    <row r="14" spans="1:31" x14ac:dyDescent="0.25">
      <c r="B14" s="56">
        <v>3</v>
      </c>
      <c r="C14" s="52"/>
      <c r="D14" s="57" t="s">
        <v>60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7" t="s">
        <v>129</v>
      </c>
      <c r="Q14" s="52"/>
      <c r="R14" s="52"/>
      <c r="S14" s="52"/>
      <c r="T14" s="52"/>
      <c r="U14" s="52"/>
      <c r="V14" s="52"/>
      <c r="W14" s="52"/>
      <c r="X14" s="82"/>
      <c r="Y14" s="52"/>
      <c r="Z14" s="52"/>
      <c r="AA14" s="12">
        <v>92</v>
      </c>
      <c r="AB14" s="57" t="s">
        <v>61</v>
      </c>
      <c r="AC14" s="52"/>
      <c r="AD14" s="16">
        <f t="shared" si="0"/>
        <v>0</v>
      </c>
    </row>
    <row r="15" spans="1:31" s="29" customFormat="1" ht="25.5" customHeight="1" x14ac:dyDescent="0.25">
      <c r="B15" s="83">
        <v>4</v>
      </c>
      <c r="C15" s="84"/>
      <c r="D15" s="85" t="s">
        <v>62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5" t="s">
        <v>113</v>
      </c>
      <c r="Q15" s="84"/>
      <c r="R15" s="84"/>
      <c r="S15" s="84"/>
      <c r="T15" s="84"/>
      <c r="U15" s="84"/>
      <c r="V15" s="84"/>
      <c r="W15" s="84"/>
      <c r="X15" s="86"/>
      <c r="Y15" s="84"/>
      <c r="Z15" s="84"/>
      <c r="AA15" s="30">
        <v>40</v>
      </c>
      <c r="AB15" s="87" t="s">
        <v>91</v>
      </c>
      <c r="AC15" s="84"/>
      <c r="AD15" s="31">
        <f t="shared" si="0"/>
        <v>0</v>
      </c>
    </row>
    <row r="16" spans="1:31" ht="25.5" customHeight="1" x14ac:dyDescent="0.25">
      <c r="B16" s="56">
        <v>5</v>
      </c>
      <c r="C16" s="52"/>
      <c r="D16" s="57" t="s">
        <v>63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7" t="s">
        <v>112</v>
      </c>
      <c r="Q16" s="52"/>
      <c r="R16" s="52"/>
      <c r="S16" s="52"/>
      <c r="T16" s="52"/>
      <c r="U16" s="52"/>
      <c r="V16" s="52"/>
      <c r="W16" s="52"/>
      <c r="X16" s="82"/>
      <c r="Y16" s="52"/>
      <c r="Z16" s="52"/>
      <c r="AA16" s="12">
        <v>16</v>
      </c>
      <c r="AB16" s="57" t="s">
        <v>58</v>
      </c>
      <c r="AC16" s="52"/>
      <c r="AD16" s="16">
        <f t="shared" si="0"/>
        <v>0</v>
      </c>
    </row>
    <row r="17" spans="2:30" x14ac:dyDescent="0.25">
      <c r="B17" s="56">
        <v>7</v>
      </c>
      <c r="C17" s="52"/>
      <c r="D17" s="57" t="s">
        <v>64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7" t="s">
        <v>65</v>
      </c>
      <c r="Q17" s="52"/>
      <c r="R17" s="52"/>
      <c r="S17" s="52"/>
      <c r="T17" s="52"/>
      <c r="U17" s="52"/>
      <c r="V17" s="52"/>
      <c r="W17" s="52"/>
      <c r="X17" s="82"/>
      <c r="Y17" s="52"/>
      <c r="Z17" s="52"/>
      <c r="AA17" s="12">
        <v>2</v>
      </c>
      <c r="AB17" s="57" t="s">
        <v>58</v>
      </c>
      <c r="AC17" s="52"/>
      <c r="AD17" s="16">
        <f t="shared" si="0"/>
        <v>0</v>
      </c>
    </row>
    <row r="18" spans="2:30" x14ac:dyDescent="0.25">
      <c r="B18" s="56">
        <v>10</v>
      </c>
      <c r="C18" s="52"/>
      <c r="D18" s="57" t="s">
        <v>66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7" t="s">
        <v>116</v>
      </c>
      <c r="Q18" s="52"/>
      <c r="R18" s="52"/>
      <c r="S18" s="52"/>
      <c r="T18" s="52"/>
      <c r="U18" s="52"/>
      <c r="V18" s="52"/>
      <c r="W18" s="52"/>
      <c r="X18" s="82"/>
      <c r="Y18" s="52"/>
      <c r="Z18" s="52"/>
      <c r="AA18" s="12">
        <v>2</v>
      </c>
      <c r="AB18" s="57" t="s">
        <v>58</v>
      </c>
      <c r="AC18" s="52"/>
      <c r="AD18" s="16">
        <f t="shared" si="0"/>
        <v>0</v>
      </c>
    </row>
    <row r="19" spans="2:30" s="39" customFormat="1" x14ac:dyDescent="0.25">
      <c r="B19" s="56">
        <v>11</v>
      </c>
      <c r="C19" s="52"/>
      <c r="D19" s="57" t="s">
        <v>67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7" t="s">
        <v>122</v>
      </c>
      <c r="Q19" s="52"/>
      <c r="R19" s="52"/>
      <c r="S19" s="52"/>
      <c r="T19" s="52"/>
      <c r="U19" s="52"/>
      <c r="V19" s="52"/>
      <c r="W19" s="52"/>
      <c r="X19" s="82"/>
      <c r="Y19" s="52"/>
      <c r="Z19" s="52"/>
      <c r="AA19" s="40">
        <v>3</v>
      </c>
      <c r="AB19" s="57" t="s">
        <v>58</v>
      </c>
      <c r="AC19" s="52"/>
      <c r="AD19" s="43">
        <f t="shared" ref="AD19" si="1">X19*AA19</f>
        <v>0</v>
      </c>
    </row>
    <row r="20" spans="2:30" x14ac:dyDescent="0.25">
      <c r="B20" s="56">
        <v>12</v>
      </c>
      <c r="C20" s="52"/>
      <c r="D20" s="78">
        <v>210204521</v>
      </c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57" t="s">
        <v>136</v>
      </c>
      <c r="Q20" s="52"/>
      <c r="R20" s="52"/>
      <c r="S20" s="52"/>
      <c r="T20" s="52"/>
      <c r="U20" s="52"/>
      <c r="V20" s="52"/>
      <c r="W20" s="52"/>
      <c r="X20" s="82"/>
      <c r="Y20" s="52"/>
      <c r="Z20" s="52"/>
      <c r="AA20" s="12">
        <v>2</v>
      </c>
      <c r="AB20" s="57" t="s">
        <v>58</v>
      </c>
      <c r="AC20" s="52"/>
      <c r="AD20" s="16">
        <f t="shared" si="0"/>
        <v>0</v>
      </c>
    </row>
    <row r="21" spans="2:30" ht="23.25" customHeight="1" x14ac:dyDescent="0.25">
      <c r="B21" s="56">
        <v>13</v>
      </c>
      <c r="C21" s="52"/>
      <c r="D21" s="57" t="s">
        <v>68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7" t="s">
        <v>69</v>
      </c>
      <c r="Q21" s="52"/>
      <c r="R21" s="52"/>
      <c r="S21" s="52"/>
      <c r="T21" s="52"/>
      <c r="U21" s="52"/>
      <c r="V21" s="52"/>
      <c r="W21" s="52"/>
      <c r="X21" s="82"/>
      <c r="Y21" s="52"/>
      <c r="Z21" s="52"/>
      <c r="AA21" s="12">
        <v>4</v>
      </c>
      <c r="AB21" s="57" t="s">
        <v>58</v>
      </c>
      <c r="AC21" s="52"/>
      <c r="AD21" s="16">
        <f t="shared" si="0"/>
        <v>0</v>
      </c>
    </row>
    <row r="22" spans="2:30" s="18" customFormat="1" x14ac:dyDescent="0.25">
      <c r="B22" s="19"/>
      <c r="C22" s="26" t="s">
        <v>115</v>
      </c>
      <c r="D22" s="20"/>
      <c r="F22" s="24"/>
      <c r="P22" s="20"/>
      <c r="X22" s="21"/>
      <c r="AA22" s="19"/>
      <c r="AB22" s="20"/>
      <c r="AD22" s="25">
        <f>SUM(AD12:AD21)</f>
        <v>0</v>
      </c>
    </row>
    <row r="23" spans="2:30" ht="0" hidden="1" customHeight="1" x14ac:dyDescent="0.25"/>
    <row r="24" spans="2:30" ht="3" customHeight="1" x14ac:dyDescent="0.25"/>
    <row r="25" spans="2:30" ht="11.45" customHeight="1" x14ac:dyDescent="0.25">
      <c r="B25" s="64" t="s">
        <v>70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</row>
    <row r="26" spans="2:30" ht="1.35" customHeight="1" x14ac:dyDescent="0.25"/>
    <row r="27" spans="2:30" ht="11.45" customHeight="1" x14ac:dyDescent="0.25">
      <c r="C27" s="56" t="s">
        <v>71</v>
      </c>
      <c r="D27" s="52"/>
      <c r="F27" s="82">
        <f>AD22</f>
        <v>0</v>
      </c>
      <c r="G27" s="52"/>
      <c r="H27" s="52"/>
      <c r="I27" s="52"/>
      <c r="J27" s="52"/>
      <c r="K27" s="52"/>
      <c r="L27" s="57" t="s">
        <v>72</v>
      </c>
      <c r="M27" s="52"/>
      <c r="N27" s="52"/>
      <c r="O27" s="52"/>
      <c r="P27" s="52"/>
      <c r="Q27" s="52"/>
      <c r="R27" s="52"/>
      <c r="S27" s="52"/>
      <c r="T27" s="52"/>
      <c r="U27" s="52"/>
    </row>
    <row r="28" spans="2:30" ht="9.9499999999999993" customHeight="1" x14ac:dyDescent="0.25"/>
    <row r="29" spans="2:30" ht="11.45" customHeight="1" x14ac:dyDescent="0.25">
      <c r="B29" s="73" t="s">
        <v>6</v>
      </c>
      <c r="C29" s="74"/>
      <c r="D29" s="74"/>
      <c r="E29" s="74"/>
      <c r="F29" s="74"/>
      <c r="G29" s="74"/>
      <c r="I29" s="75" t="s">
        <v>10</v>
      </c>
      <c r="J29" s="74"/>
      <c r="K29" s="74"/>
      <c r="L29" s="74"/>
      <c r="M29" s="74"/>
      <c r="N29" s="74"/>
      <c r="O29" s="74"/>
      <c r="P29" s="74"/>
      <c r="Q29" s="74"/>
    </row>
    <row r="30" spans="2:30" ht="11.45" customHeight="1" x14ac:dyDescent="0.25">
      <c r="B30" s="75" t="s">
        <v>11</v>
      </c>
      <c r="C30" s="74"/>
      <c r="D30" s="74"/>
      <c r="E30" s="74"/>
      <c r="F30" s="74"/>
      <c r="G30" s="74"/>
      <c r="H30" s="13"/>
      <c r="I30" s="93">
        <f>AD22</f>
        <v>0</v>
      </c>
      <c r="J30" s="74"/>
      <c r="K30" s="74"/>
      <c r="L30" s="74"/>
      <c r="M30" s="74"/>
      <c r="N30" s="74"/>
      <c r="O30" s="74"/>
      <c r="P30" s="74"/>
      <c r="Q30" s="74"/>
    </row>
    <row r="31" spans="2:30" ht="0" hidden="1" customHeight="1" x14ac:dyDescent="0.25"/>
    <row r="32" spans="2:30" ht="3" customHeight="1" x14ac:dyDescent="0.25"/>
    <row r="33" spans="2:30" ht="11.45" customHeight="1" x14ac:dyDescent="0.25">
      <c r="B33" s="80" t="s">
        <v>43</v>
      </c>
      <c r="C33" s="52"/>
      <c r="D33" s="52"/>
      <c r="E33" s="52"/>
      <c r="F33" s="52"/>
      <c r="G33" s="52"/>
      <c r="I33" s="94">
        <f>I30</f>
        <v>0</v>
      </c>
      <c r="J33" s="52"/>
      <c r="K33" s="52"/>
      <c r="L33" s="52"/>
      <c r="M33" s="52"/>
      <c r="N33" s="52"/>
      <c r="O33" s="52"/>
      <c r="P33" s="52"/>
      <c r="Q33" s="52"/>
    </row>
    <row r="34" spans="2:30" ht="5.85" customHeight="1" x14ac:dyDescent="0.25"/>
    <row r="35" spans="2:30" ht="2.85" customHeight="1" x14ac:dyDescent="0.25"/>
    <row r="36" spans="2:30" ht="17.25" customHeight="1" x14ac:dyDescent="0.25">
      <c r="B36" s="51" t="s">
        <v>73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</row>
    <row r="37" spans="2:30" ht="3" customHeight="1" x14ac:dyDescent="0.25"/>
    <row r="38" spans="2:30" ht="28.5" customHeight="1" x14ac:dyDescent="0.25">
      <c r="B38" s="90" t="s">
        <v>51</v>
      </c>
      <c r="C38" s="91"/>
      <c r="D38" s="92" t="s">
        <v>52</v>
      </c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 t="s">
        <v>9</v>
      </c>
      <c r="Q38" s="91"/>
      <c r="R38" s="91"/>
      <c r="S38" s="91"/>
      <c r="T38" s="91"/>
      <c r="U38" s="91"/>
      <c r="V38" s="91"/>
      <c r="W38" s="91"/>
      <c r="X38" s="90" t="s">
        <v>53</v>
      </c>
      <c r="Y38" s="91"/>
      <c r="Z38" s="91"/>
      <c r="AA38" s="15" t="s">
        <v>54</v>
      </c>
      <c r="AB38" s="92" t="s">
        <v>55</v>
      </c>
      <c r="AC38" s="91"/>
      <c r="AD38" s="15" t="s">
        <v>56</v>
      </c>
    </row>
    <row r="39" spans="2:30" x14ac:dyDescent="0.25">
      <c r="B39" s="56">
        <v>1</v>
      </c>
      <c r="C39" s="52"/>
      <c r="D39" s="57" t="s">
        <v>74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7" t="s">
        <v>75</v>
      </c>
      <c r="Q39" s="52"/>
      <c r="R39" s="52"/>
      <c r="S39" s="52"/>
      <c r="T39" s="52"/>
      <c r="U39" s="52"/>
      <c r="V39" s="52"/>
      <c r="W39" s="52"/>
      <c r="X39" s="82"/>
      <c r="Y39" s="52"/>
      <c r="Z39" s="52"/>
      <c r="AA39" s="12">
        <v>0.05</v>
      </c>
      <c r="AB39" s="57" t="s">
        <v>76</v>
      </c>
      <c r="AC39" s="52"/>
      <c r="AD39" s="16">
        <f t="shared" ref="AD39:AD45" si="2">X39*AA39</f>
        <v>0</v>
      </c>
    </row>
    <row r="40" spans="2:30" x14ac:dyDescent="0.25">
      <c r="B40" s="56">
        <v>2</v>
      </c>
      <c r="C40" s="52"/>
      <c r="D40" s="57" t="s">
        <v>77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7" t="s">
        <v>78</v>
      </c>
      <c r="Q40" s="52"/>
      <c r="R40" s="52"/>
      <c r="S40" s="52"/>
      <c r="T40" s="52"/>
      <c r="U40" s="52"/>
      <c r="V40" s="52"/>
      <c r="W40" s="52"/>
      <c r="X40" s="82"/>
      <c r="Y40" s="52"/>
      <c r="Z40" s="52"/>
      <c r="AA40" s="12">
        <v>2</v>
      </c>
      <c r="AB40" s="57" t="s">
        <v>58</v>
      </c>
      <c r="AC40" s="52"/>
      <c r="AD40" s="16">
        <f t="shared" si="2"/>
        <v>0</v>
      </c>
    </row>
    <row r="41" spans="2:30" x14ac:dyDescent="0.25">
      <c r="B41" s="56">
        <v>3</v>
      </c>
      <c r="C41" s="52"/>
      <c r="D41" s="57" t="s">
        <v>79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7" t="s">
        <v>125</v>
      </c>
      <c r="Q41" s="52"/>
      <c r="R41" s="52"/>
      <c r="S41" s="52"/>
      <c r="T41" s="52"/>
      <c r="U41" s="52"/>
      <c r="V41" s="52"/>
      <c r="W41" s="52"/>
      <c r="X41" s="82"/>
      <c r="Y41" s="52"/>
      <c r="Z41" s="52"/>
      <c r="AA41" s="12">
        <v>42</v>
      </c>
      <c r="AB41" s="57" t="s">
        <v>61</v>
      </c>
      <c r="AC41" s="52"/>
      <c r="AD41" s="16">
        <f t="shared" si="2"/>
        <v>0</v>
      </c>
    </row>
    <row r="42" spans="2:30" x14ac:dyDescent="0.25">
      <c r="B42" s="56">
        <v>5</v>
      </c>
      <c r="C42" s="52"/>
      <c r="D42" s="57" t="s">
        <v>81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7" t="s">
        <v>132</v>
      </c>
      <c r="Q42" s="52"/>
      <c r="R42" s="52"/>
      <c r="S42" s="52"/>
      <c r="T42" s="52"/>
      <c r="U42" s="52"/>
      <c r="V42" s="52"/>
      <c r="W42" s="52"/>
      <c r="X42" s="82"/>
      <c r="Y42" s="52"/>
      <c r="Z42" s="52"/>
      <c r="AA42" s="12">
        <v>42</v>
      </c>
      <c r="AB42" s="57" t="s">
        <v>61</v>
      </c>
      <c r="AC42" s="52"/>
      <c r="AD42" s="16">
        <f t="shared" si="2"/>
        <v>0</v>
      </c>
    </row>
    <row r="43" spans="2:30" x14ac:dyDescent="0.25">
      <c r="B43" s="56">
        <v>6</v>
      </c>
      <c r="C43" s="52"/>
      <c r="D43" s="57" t="s">
        <v>82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7" t="s">
        <v>83</v>
      </c>
      <c r="Q43" s="52"/>
      <c r="R43" s="52"/>
      <c r="S43" s="52"/>
      <c r="T43" s="52"/>
      <c r="U43" s="52"/>
      <c r="V43" s="52"/>
      <c r="W43" s="52"/>
      <c r="X43" s="82"/>
      <c r="Y43" s="52"/>
      <c r="Z43" s="52"/>
      <c r="AA43" s="12">
        <v>42</v>
      </c>
      <c r="AB43" s="57" t="s">
        <v>61</v>
      </c>
      <c r="AC43" s="52"/>
      <c r="AD43" s="16">
        <f t="shared" si="2"/>
        <v>0</v>
      </c>
    </row>
    <row r="44" spans="2:30" s="36" customFormat="1" x14ac:dyDescent="0.25">
      <c r="B44" s="56">
        <v>7</v>
      </c>
      <c r="C44" s="52"/>
      <c r="D44" s="57" t="s">
        <v>84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7" t="s">
        <v>124</v>
      </c>
      <c r="Q44" s="52"/>
      <c r="R44" s="52"/>
      <c r="S44" s="52"/>
      <c r="T44" s="52"/>
      <c r="U44" s="52"/>
      <c r="V44" s="52"/>
      <c r="W44" s="52"/>
      <c r="X44" s="82"/>
      <c r="Y44" s="52"/>
      <c r="Z44" s="52"/>
      <c r="AA44" s="37">
        <v>42</v>
      </c>
      <c r="AB44" s="57" t="s">
        <v>61</v>
      </c>
      <c r="AC44" s="52"/>
      <c r="AD44" s="38">
        <f t="shared" ref="AD44" si="3">X44*AA44</f>
        <v>0</v>
      </c>
    </row>
    <row r="45" spans="2:30" x14ac:dyDescent="0.25">
      <c r="B45" s="56">
        <v>9</v>
      </c>
      <c r="C45" s="52"/>
      <c r="D45" s="78">
        <v>460600001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57" t="s">
        <v>126</v>
      </c>
      <c r="Q45" s="52"/>
      <c r="R45" s="52"/>
      <c r="S45" s="52"/>
      <c r="T45" s="52"/>
      <c r="U45" s="52"/>
      <c r="V45" s="52"/>
      <c r="W45" s="52"/>
      <c r="X45" s="82"/>
      <c r="Y45" s="52"/>
      <c r="Z45" s="52"/>
      <c r="AA45" s="12">
        <v>4</v>
      </c>
      <c r="AB45" s="57" t="s">
        <v>80</v>
      </c>
      <c r="AC45" s="52"/>
      <c r="AD45" s="16">
        <f t="shared" si="2"/>
        <v>0</v>
      </c>
    </row>
    <row r="46" spans="2:30" s="18" customFormat="1" x14ac:dyDescent="0.25">
      <c r="B46" s="19"/>
      <c r="C46" s="26" t="s">
        <v>115</v>
      </c>
      <c r="D46" s="20"/>
      <c r="P46" s="20"/>
      <c r="X46" s="21"/>
      <c r="AA46" s="19"/>
      <c r="AB46" s="20"/>
      <c r="AD46" s="25">
        <f>SUM(AD39:AD45)</f>
        <v>0</v>
      </c>
    </row>
    <row r="47" spans="2:30" ht="3" customHeight="1" x14ac:dyDescent="0.25"/>
    <row r="48" spans="2:30" ht="11.45" customHeight="1" x14ac:dyDescent="0.25">
      <c r="B48" s="64" t="s">
        <v>70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</row>
    <row r="49" spans="2:30" ht="1.35" customHeight="1" x14ac:dyDescent="0.25"/>
    <row r="50" spans="2:30" ht="11.45" customHeight="1" x14ac:dyDescent="0.25">
      <c r="C50" s="56" t="s">
        <v>71</v>
      </c>
      <c r="D50" s="52"/>
      <c r="F50" s="82">
        <f>AD46</f>
        <v>0</v>
      </c>
      <c r="G50" s="52"/>
      <c r="H50" s="52"/>
      <c r="I50" s="52"/>
      <c r="J50" s="52"/>
      <c r="K50" s="52"/>
      <c r="L50" s="57" t="s">
        <v>72</v>
      </c>
      <c r="M50" s="52"/>
      <c r="N50" s="52"/>
      <c r="O50" s="52"/>
      <c r="P50" s="52"/>
      <c r="Q50" s="52"/>
      <c r="R50" s="52"/>
      <c r="S50" s="52"/>
      <c r="T50" s="52"/>
      <c r="U50" s="52"/>
    </row>
    <row r="51" spans="2:30" ht="9.9499999999999993" customHeight="1" x14ac:dyDescent="0.25"/>
    <row r="52" spans="2:30" ht="11.45" customHeight="1" x14ac:dyDescent="0.25">
      <c r="B52" s="73" t="s">
        <v>6</v>
      </c>
      <c r="C52" s="74"/>
      <c r="D52" s="74"/>
      <c r="E52" s="74"/>
      <c r="F52" s="74"/>
      <c r="G52" s="74"/>
      <c r="I52" s="75" t="s">
        <v>10</v>
      </c>
      <c r="J52" s="74"/>
      <c r="K52" s="74"/>
      <c r="L52" s="74"/>
      <c r="M52" s="74"/>
      <c r="N52" s="74"/>
      <c r="O52" s="74"/>
      <c r="P52" s="74"/>
      <c r="Q52" s="74"/>
    </row>
    <row r="53" spans="2:30" ht="11.45" customHeight="1" x14ac:dyDescent="0.25">
      <c r="B53" s="75" t="s">
        <v>11</v>
      </c>
      <c r="C53" s="74"/>
      <c r="D53" s="74"/>
      <c r="E53" s="74"/>
      <c r="F53" s="74"/>
      <c r="G53" s="74"/>
      <c r="H53" s="13"/>
      <c r="I53" s="93">
        <f>AD46</f>
        <v>0</v>
      </c>
      <c r="J53" s="74"/>
      <c r="K53" s="74"/>
      <c r="L53" s="74"/>
      <c r="M53" s="74"/>
      <c r="N53" s="74"/>
      <c r="O53" s="74"/>
      <c r="P53" s="74"/>
      <c r="Q53" s="74"/>
    </row>
    <row r="54" spans="2:30" ht="0" hidden="1" customHeight="1" x14ac:dyDescent="0.25"/>
    <row r="55" spans="2:30" ht="3" customHeight="1" x14ac:dyDescent="0.25"/>
    <row r="56" spans="2:30" ht="11.45" customHeight="1" x14ac:dyDescent="0.25">
      <c r="B56" s="80" t="s">
        <v>43</v>
      </c>
      <c r="C56" s="52"/>
      <c r="D56" s="52"/>
      <c r="E56" s="52"/>
      <c r="F56" s="52"/>
      <c r="G56" s="52"/>
      <c r="I56" s="94">
        <f>I53</f>
        <v>0</v>
      </c>
      <c r="J56" s="52"/>
      <c r="K56" s="52"/>
      <c r="L56" s="52"/>
      <c r="M56" s="52"/>
      <c r="N56" s="52"/>
      <c r="O56" s="52"/>
      <c r="P56" s="52"/>
      <c r="Q56" s="52"/>
    </row>
    <row r="57" spans="2:30" ht="11.45" customHeight="1" x14ac:dyDescent="0.25"/>
    <row r="58" spans="2:30" ht="2.85" customHeight="1" x14ac:dyDescent="0.25"/>
    <row r="59" spans="2:30" ht="0" hidden="1" customHeight="1" x14ac:dyDescent="0.25"/>
    <row r="60" spans="2:30" ht="17.25" customHeight="1" x14ac:dyDescent="0.25">
      <c r="B60" s="51" t="s">
        <v>85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</row>
    <row r="61" spans="2:30" ht="3" customHeight="1" x14ac:dyDescent="0.25"/>
    <row r="62" spans="2:30" ht="27" customHeight="1" x14ac:dyDescent="0.25">
      <c r="B62" s="95" t="s">
        <v>51</v>
      </c>
      <c r="C62" s="91"/>
      <c r="D62" s="96" t="s">
        <v>52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6" t="s">
        <v>9</v>
      </c>
      <c r="Q62" s="91"/>
      <c r="R62" s="91"/>
      <c r="S62" s="91"/>
      <c r="T62" s="91"/>
      <c r="U62" s="91"/>
      <c r="V62" s="91"/>
      <c r="W62" s="91"/>
      <c r="X62" s="95" t="s">
        <v>53</v>
      </c>
      <c r="Y62" s="91"/>
      <c r="Z62" s="91"/>
      <c r="AA62" s="17" t="s">
        <v>54</v>
      </c>
      <c r="AB62" s="96" t="s">
        <v>55</v>
      </c>
      <c r="AC62" s="91"/>
      <c r="AD62" s="17" t="s">
        <v>56</v>
      </c>
    </row>
    <row r="63" spans="2:30" x14ac:dyDescent="0.25">
      <c r="B63" s="56">
        <v>1</v>
      </c>
      <c r="C63" s="52"/>
      <c r="D63" s="57" t="s">
        <v>86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89" t="s">
        <v>118</v>
      </c>
      <c r="Q63" s="52"/>
      <c r="R63" s="52"/>
      <c r="S63" s="52"/>
      <c r="T63" s="52"/>
      <c r="U63" s="52"/>
      <c r="V63" s="52"/>
      <c r="W63" s="52"/>
      <c r="X63" s="97"/>
      <c r="Y63" s="98"/>
      <c r="Z63" s="98"/>
      <c r="AA63" s="16">
        <v>50</v>
      </c>
      <c r="AB63" s="57" t="s">
        <v>61</v>
      </c>
      <c r="AC63" s="52"/>
      <c r="AD63" s="16">
        <f t="shared" ref="AD63:AD70" si="4">X63*AA63</f>
        <v>0</v>
      </c>
    </row>
    <row r="64" spans="2:30" x14ac:dyDescent="0.25">
      <c r="B64" s="56">
        <v>2</v>
      </c>
      <c r="C64" s="52"/>
      <c r="D64" s="57" t="s">
        <v>87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89" t="s">
        <v>119</v>
      </c>
      <c r="Q64" s="52"/>
      <c r="R64" s="52"/>
      <c r="S64" s="52"/>
      <c r="T64" s="52"/>
      <c r="U64" s="52"/>
      <c r="V64" s="52"/>
      <c r="W64" s="52"/>
      <c r="X64" s="97"/>
      <c r="Y64" s="98"/>
      <c r="Z64" s="98"/>
      <c r="AA64" s="16">
        <v>21</v>
      </c>
      <c r="AB64" s="57" t="s">
        <v>61</v>
      </c>
      <c r="AC64" s="52"/>
      <c r="AD64" s="16">
        <f t="shared" si="4"/>
        <v>0</v>
      </c>
    </row>
    <row r="65" spans="2:30" s="39" customFormat="1" x14ac:dyDescent="0.25">
      <c r="B65" s="99">
        <v>3</v>
      </c>
      <c r="C65" s="52"/>
      <c r="D65" s="100" t="s">
        <v>88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100" t="s">
        <v>130</v>
      </c>
      <c r="Q65" s="52"/>
      <c r="R65" s="52"/>
      <c r="S65" s="52"/>
      <c r="T65" s="52"/>
      <c r="U65" s="52"/>
      <c r="V65" s="52"/>
      <c r="W65" s="52"/>
      <c r="X65" s="97"/>
      <c r="Y65" s="52"/>
      <c r="Z65" s="52"/>
      <c r="AA65" s="45">
        <v>92</v>
      </c>
      <c r="AB65" s="100" t="s">
        <v>61</v>
      </c>
      <c r="AC65" s="52"/>
      <c r="AD65" s="45">
        <f t="shared" si="4"/>
        <v>0</v>
      </c>
    </row>
    <row r="66" spans="2:30" x14ac:dyDescent="0.25">
      <c r="B66" s="56">
        <v>4</v>
      </c>
      <c r="C66" s="52"/>
      <c r="D66" s="57" t="s">
        <v>89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7" t="s">
        <v>90</v>
      </c>
      <c r="Q66" s="52"/>
      <c r="R66" s="52"/>
      <c r="S66" s="52"/>
      <c r="T66" s="52"/>
      <c r="U66" s="52"/>
      <c r="V66" s="52"/>
      <c r="W66" s="52"/>
      <c r="X66" s="82"/>
      <c r="Y66" s="52"/>
      <c r="Z66" s="52"/>
      <c r="AA66" s="16">
        <v>40</v>
      </c>
      <c r="AB66" s="57" t="s">
        <v>91</v>
      </c>
      <c r="AC66" s="52"/>
      <c r="AD66" s="16">
        <f t="shared" si="4"/>
        <v>0</v>
      </c>
    </row>
    <row r="67" spans="2:30" x14ac:dyDescent="0.25">
      <c r="B67" s="56">
        <v>5</v>
      </c>
      <c r="C67" s="52"/>
      <c r="D67" s="57" t="s">
        <v>92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89" t="s">
        <v>117</v>
      </c>
      <c r="Q67" s="52"/>
      <c r="R67" s="52"/>
      <c r="S67" s="52"/>
      <c r="T67" s="52"/>
      <c r="U67" s="52"/>
      <c r="V67" s="52"/>
      <c r="W67" s="52"/>
      <c r="X67" s="82"/>
      <c r="Y67" s="52"/>
      <c r="Z67" s="52"/>
      <c r="AA67" s="16">
        <v>2</v>
      </c>
      <c r="AB67" s="57" t="s">
        <v>58</v>
      </c>
      <c r="AC67" s="52"/>
      <c r="AD67" s="16">
        <f t="shared" si="4"/>
        <v>0</v>
      </c>
    </row>
    <row r="68" spans="2:30" x14ac:dyDescent="0.25">
      <c r="B68" s="56">
        <v>6</v>
      </c>
      <c r="C68" s="52"/>
      <c r="D68" s="57" t="s">
        <v>93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7" t="s">
        <v>94</v>
      </c>
      <c r="Q68" s="52"/>
      <c r="R68" s="52"/>
      <c r="S68" s="52"/>
      <c r="T68" s="52"/>
      <c r="U68" s="52"/>
      <c r="V68" s="52"/>
      <c r="W68" s="52"/>
      <c r="X68" s="82"/>
      <c r="Y68" s="52"/>
      <c r="Z68" s="52"/>
      <c r="AA68" s="16">
        <v>42</v>
      </c>
      <c r="AB68" s="57" t="s">
        <v>61</v>
      </c>
      <c r="AC68" s="52"/>
      <c r="AD68" s="16">
        <f t="shared" si="4"/>
        <v>0</v>
      </c>
    </row>
    <row r="69" spans="2:30" x14ac:dyDescent="0.25">
      <c r="B69" s="56">
        <v>7</v>
      </c>
      <c r="C69" s="52"/>
      <c r="D69" s="57" t="s">
        <v>95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7" t="s">
        <v>96</v>
      </c>
      <c r="Q69" s="52"/>
      <c r="R69" s="52"/>
      <c r="S69" s="52"/>
      <c r="T69" s="52"/>
      <c r="U69" s="52"/>
      <c r="V69" s="52"/>
      <c r="W69" s="52"/>
      <c r="X69" s="82"/>
      <c r="Y69" s="52"/>
      <c r="Z69" s="52"/>
      <c r="AA69" s="16">
        <v>2</v>
      </c>
      <c r="AB69" s="57" t="s">
        <v>58</v>
      </c>
      <c r="AC69" s="52"/>
      <c r="AD69" s="16">
        <f t="shared" si="4"/>
        <v>0</v>
      </c>
    </row>
    <row r="70" spans="2:30" x14ac:dyDescent="0.25">
      <c r="B70" s="56">
        <v>8</v>
      </c>
      <c r="C70" s="52"/>
      <c r="D70" s="57" t="s">
        <v>97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7" t="s">
        <v>98</v>
      </c>
      <c r="Q70" s="52"/>
      <c r="R70" s="52"/>
      <c r="S70" s="52"/>
      <c r="T70" s="52"/>
      <c r="U70" s="52"/>
      <c r="V70" s="52"/>
      <c r="W70" s="52"/>
      <c r="X70" s="82"/>
      <c r="Y70" s="52"/>
      <c r="Z70" s="52"/>
      <c r="AA70" s="16">
        <v>2</v>
      </c>
      <c r="AB70" s="57" t="s">
        <v>58</v>
      </c>
      <c r="AC70" s="52"/>
      <c r="AD70" s="16">
        <f t="shared" si="4"/>
        <v>0</v>
      </c>
    </row>
    <row r="71" spans="2:30" s="41" customFormat="1" x14ac:dyDescent="0.25">
      <c r="B71" s="107">
        <v>10</v>
      </c>
      <c r="C71" s="103"/>
      <c r="D71" s="102" t="s">
        <v>99</v>
      </c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2" t="s">
        <v>131</v>
      </c>
      <c r="Q71" s="103"/>
      <c r="R71" s="103"/>
      <c r="S71" s="103"/>
      <c r="T71" s="103"/>
      <c r="U71" s="103"/>
      <c r="V71" s="103"/>
      <c r="W71" s="103"/>
      <c r="X71" s="108"/>
      <c r="Y71" s="103"/>
      <c r="Z71" s="103"/>
      <c r="AA71" s="42">
        <v>2</v>
      </c>
      <c r="AB71" s="102" t="s">
        <v>58</v>
      </c>
      <c r="AC71" s="103"/>
      <c r="AD71" s="42">
        <f t="shared" ref="AD71" si="5">X71*AA71</f>
        <v>0</v>
      </c>
    </row>
    <row r="72" spans="2:30" s="41" customFormat="1" x14ac:dyDescent="0.25">
      <c r="B72" s="46"/>
      <c r="D72" s="44"/>
      <c r="P72" s="44"/>
      <c r="X72" s="42"/>
      <c r="AA72" s="42"/>
      <c r="AB72" s="44"/>
      <c r="AD72" s="42"/>
    </row>
    <row r="73" spans="2:30" s="41" customFormat="1" x14ac:dyDescent="0.25">
      <c r="B73" s="46"/>
      <c r="D73" s="44"/>
      <c r="P73" s="44"/>
      <c r="W73" s="47">
        <v>2</v>
      </c>
      <c r="X73" s="42"/>
      <c r="AA73" s="42"/>
      <c r="AB73" s="44"/>
      <c r="AD73" s="42"/>
    </row>
    <row r="74" spans="2:30" s="41" customFormat="1" x14ac:dyDescent="0.25">
      <c r="B74" s="46"/>
      <c r="D74" s="44"/>
      <c r="P74" s="44"/>
      <c r="X74" s="42"/>
      <c r="AA74" s="42"/>
      <c r="AB74" s="44"/>
      <c r="AD74" s="42"/>
    </row>
    <row r="75" spans="2:30" s="41" customFormat="1" x14ac:dyDescent="0.25">
      <c r="B75" s="107">
        <v>13</v>
      </c>
      <c r="C75" s="103"/>
      <c r="D75" s="102" t="s">
        <v>99</v>
      </c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2" t="s">
        <v>134</v>
      </c>
      <c r="Q75" s="103"/>
      <c r="R75" s="103"/>
      <c r="S75" s="103"/>
      <c r="T75" s="103"/>
      <c r="U75" s="103"/>
      <c r="V75" s="103"/>
      <c r="W75" s="103"/>
      <c r="X75" s="108"/>
      <c r="Y75" s="103"/>
      <c r="Z75" s="103"/>
      <c r="AA75" s="42">
        <v>1</v>
      </c>
      <c r="AB75" s="102" t="s">
        <v>58</v>
      </c>
      <c r="AC75" s="103"/>
      <c r="AD75" s="42">
        <f t="shared" ref="AD75" si="6">X75*AA75</f>
        <v>0</v>
      </c>
    </row>
    <row r="76" spans="2:30" s="39" customFormat="1" ht="15" customHeight="1" x14ac:dyDescent="0.25">
      <c r="B76" s="56">
        <v>14</v>
      </c>
      <c r="C76" s="52"/>
      <c r="D76" s="78">
        <v>1564</v>
      </c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57" t="s">
        <v>135</v>
      </c>
      <c r="Q76" s="52"/>
      <c r="R76" s="52"/>
      <c r="S76" s="52"/>
      <c r="T76" s="52"/>
      <c r="U76" s="52"/>
      <c r="V76" s="52"/>
      <c r="W76" s="52"/>
      <c r="X76" s="82"/>
      <c r="Y76" s="52"/>
      <c r="Z76" s="52"/>
      <c r="AA76" s="43">
        <v>2</v>
      </c>
      <c r="AB76" s="57" t="s">
        <v>58</v>
      </c>
      <c r="AC76" s="52"/>
      <c r="AD76" s="43">
        <f t="shared" ref="AD76" si="7">X76*AA76</f>
        <v>0</v>
      </c>
    </row>
    <row r="77" spans="2:30" s="41" customFormat="1" x14ac:dyDescent="0.25">
      <c r="B77" s="107">
        <v>15</v>
      </c>
      <c r="C77" s="103"/>
      <c r="D77" s="102" t="s">
        <v>99</v>
      </c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2" t="s">
        <v>133</v>
      </c>
      <c r="Q77" s="103"/>
      <c r="R77" s="103"/>
      <c r="S77" s="103"/>
      <c r="T77" s="103"/>
      <c r="U77" s="103"/>
      <c r="V77" s="103"/>
      <c r="W77" s="103"/>
      <c r="X77" s="108"/>
      <c r="Y77" s="103"/>
      <c r="Z77" s="103"/>
      <c r="AA77" s="42">
        <v>1</v>
      </c>
      <c r="AB77" s="102" t="s">
        <v>58</v>
      </c>
      <c r="AC77" s="103"/>
      <c r="AD77" s="42">
        <f t="shared" ref="AD77" si="8">X77*AA77</f>
        <v>0</v>
      </c>
    </row>
    <row r="78" spans="2:30" s="39" customFormat="1" ht="57" customHeight="1" x14ac:dyDescent="0.25">
      <c r="B78" s="99">
        <v>16</v>
      </c>
      <c r="C78" s="52"/>
      <c r="D78" s="100" t="s">
        <v>101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100" t="s">
        <v>139</v>
      </c>
      <c r="Q78" s="106"/>
      <c r="R78" s="106"/>
      <c r="S78" s="106"/>
      <c r="T78" s="106"/>
      <c r="U78" s="106"/>
      <c r="V78" s="106"/>
      <c r="W78" s="106"/>
      <c r="X78" s="97"/>
      <c r="Y78" s="52"/>
      <c r="Z78" s="52"/>
      <c r="AA78" s="45">
        <v>2</v>
      </c>
      <c r="AB78" s="100" t="s">
        <v>58</v>
      </c>
      <c r="AC78" s="52"/>
      <c r="AD78" s="45">
        <f t="shared" ref="AD78:AD82" si="9">X78*AA78</f>
        <v>0</v>
      </c>
    </row>
    <row r="79" spans="2:30" s="34" customFormat="1" x14ac:dyDescent="0.25">
      <c r="B79" s="56">
        <v>17</v>
      </c>
      <c r="C79" s="52"/>
      <c r="D79" s="57" t="s">
        <v>100</v>
      </c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100" t="s">
        <v>127</v>
      </c>
      <c r="Q79" s="98"/>
      <c r="R79" s="98"/>
      <c r="S79" s="98"/>
      <c r="T79" s="98"/>
      <c r="U79" s="98"/>
      <c r="V79" s="98"/>
      <c r="W79" s="98"/>
      <c r="X79" s="82"/>
      <c r="Y79" s="52"/>
      <c r="Z79" s="52"/>
      <c r="AA79" s="35">
        <v>2</v>
      </c>
      <c r="AB79" s="57" t="s">
        <v>58</v>
      </c>
      <c r="AC79" s="52"/>
      <c r="AD79" s="35">
        <f t="shared" ref="AD79" si="10">X79*AA79</f>
        <v>0</v>
      </c>
    </row>
    <row r="80" spans="2:30" s="32" customFormat="1" x14ac:dyDescent="0.25">
      <c r="B80" s="56">
        <v>18</v>
      </c>
      <c r="C80" s="52"/>
      <c r="D80" s="78">
        <v>44500</v>
      </c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100" t="s">
        <v>128</v>
      </c>
      <c r="Q80" s="98"/>
      <c r="R80" s="98"/>
      <c r="S80" s="98"/>
      <c r="T80" s="98"/>
      <c r="U80" s="98"/>
      <c r="V80" s="98"/>
      <c r="W80" s="98"/>
      <c r="X80" s="82"/>
      <c r="Y80" s="52"/>
      <c r="Z80" s="52"/>
      <c r="AA80" s="33">
        <v>1</v>
      </c>
      <c r="AB80" s="57" t="s">
        <v>58</v>
      </c>
      <c r="AC80" s="52"/>
      <c r="AD80" s="33">
        <f t="shared" ref="AD80" si="11">X80*AA80</f>
        <v>0</v>
      </c>
    </row>
    <row r="81" spans="2:30" x14ac:dyDescent="0.25">
      <c r="B81" s="56">
        <v>19</v>
      </c>
      <c r="C81" s="52"/>
      <c r="D81" s="57" t="s">
        <v>101</v>
      </c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7" t="s">
        <v>102</v>
      </c>
      <c r="Q81" s="52"/>
      <c r="R81" s="52"/>
      <c r="S81" s="52"/>
      <c r="T81" s="52"/>
      <c r="U81" s="52"/>
      <c r="V81" s="52"/>
      <c r="W81" s="52"/>
      <c r="X81" s="82"/>
      <c r="Y81" s="52"/>
      <c r="Z81" s="52"/>
      <c r="AA81" s="16">
        <v>2.5</v>
      </c>
      <c r="AB81" s="57" t="s">
        <v>80</v>
      </c>
      <c r="AC81" s="52"/>
      <c r="AD81" s="16">
        <f t="shared" si="9"/>
        <v>0</v>
      </c>
    </row>
    <row r="82" spans="2:30" x14ac:dyDescent="0.25">
      <c r="B82" s="56">
        <v>20</v>
      </c>
      <c r="C82" s="52"/>
      <c r="D82" s="57" t="s">
        <v>103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7" t="s">
        <v>104</v>
      </c>
      <c r="Q82" s="52"/>
      <c r="R82" s="52"/>
      <c r="S82" s="52"/>
      <c r="T82" s="52"/>
      <c r="U82" s="52"/>
      <c r="V82" s="52"/>
      <c r="W82" s="52"/>
      <c r="X82" s="82"/>
      <c r="Y82" s="52"/>
      <c r="Z82" s="52"/>
      <c r="AA82" s="16">
        <v>2.2000000000000002</v>
      </c>
      <c r="AB82" s="57" t="s">
        <v>80</v>
      </c>
      <c r="AC82" s="52"/>
      <c r="AD82" s="16">
        <f t="shared" si="9"/>
        <v>0</v>
      </c>
    </row>
    <row r="83" spans="2:30" s="18" customFormat="1" x14ac:dyDescent="0.25">
      <c r="B83" s="19"/>
      <c r="C83" s="26" t="s">
        <v>115</v>
      </c>
      <c r="D83" s="20"/>
      <c r="P83" s="20"/>
      <c r="X83" s="21"/>
      <c r="AA83" s="21"/>
      <c r="AB83" s="20"/>
      <c r="AD83" s="25">
        <f>SUM(AD63:AD82)</f>
        <v>0</v>
      </c>
    </row>
    <row r="84" spans="2:30" ht="0" hidden="1" customHeight="1" x14ac:dyDescent="0.25"/>
    <row r="85" spans="2:30" ht="2.85" customHeight="1" x14ac:dyDescent="0.25"/>
    <row r="86" spans="2:30" ht="11.45" customHeight="1" x14ac:dyDescent="0.25">
      <c r="B86" s="64" t="s">
        <v>105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</row>
    <row r="87" spans="2:30" ht="1.35" customHeight="1" x14ac:dyDescent="0.25"/>
    <row r="88" spans="2:30" ht="11.45" customHeight="1" x14ac:dyDescent="0.25">
      <c r="C88" s="56" t="s">
        <v>71</v>
      </c>
      <c r="D88" s="52"/>
      <c r="F88" s="82">
        <f>AD83</f>
        <v>0</v>
      </c>
      <c r="G88" s="52"/>
      <c r="H88" s="52"/>
      <c r="I88" s="52"/>
      <c r="J88" s="52"/>
      <c r="K88" s="52"/>
      <c r="L88" s="52"/>
      <c r="M88" s="52"/>
      <c r="O88" s="57" t="s">
        <v>72</v>
      </c>
      <c r="P88" s="52"/>
      <c r="Q88" s="52"/>
      <c r="R88" s="52"/>
      <c r="S88" s="52"/>
      <c r="T88" s="52"/>
      <c r="U88" s="52"/>
      <c r="V88" s="52"/>
    </row>
    <row r="89" spans="2:30" ht="12.75" customHeight="1" x14ac:dyDescent="0.25"/>
    <row r="90" spans="2:30" ht="11.45" customHeight="1" x14ac:dyDescent="0.25">
      <c r="B90" s="57" t="s">
        <v>6</v>
      </c>
      <c r="C90" s="52"/>
      <c r="D90" s="52"/>
      <c r="E90" s="52"/>
      <c r="F90" s="52"/>
      <c r="G90" s="65" t="s">
        <v>11</v>
      </c>
      <c r="H90" s="52"/>
      <c r="I90" s="52"/>
      <c r="J90" s="52"/>
      <c r="K90" s="52"/>
      <c r="L90" s="52"/>
      <c r="M90" s="52"/>
      <c r="N90" s="52"/>
      <c r="O90" s="52"/>
      <c r="P90" s="52"/>
    </row>
    <row r="91" spans="2:30" ht="11.45" customHeight="1" x14ac:dyDescent="0.25">
      <c r="B91" s="57" t="s">
        <v>106</v>
      </c>
      <c r="C91" s="52"/>
      <c r="D91" s="52"/>
      <c r="E91" s="52"/>
      <c r="F91" s="52"/>
      <c r="G91" s="56">
        <f>SUM(AD63:AD64)*(0.03)</f>
        <v>0</v>
      </c>
      <c r="H91" s="52"/>
      <c r="I91" s="52"/>
      <c r="J91" s="52"/>
      <c r="K91" s="52"/>
      <c r="L91" s="52"/>
      <c r="M91" s="52"/>
      <c r="N91" s="52"/>
      <c r="O91" s="52"/>
      <c r="P91" s="52"/>
    </row>
    <row r="92" spans="2:30" ht="0" hidden="1" customHeight="1" x14ac:dyDescent="0.25"/>
    <row r="93" spans="2:30" ht="14.1" customHeight="1" x14ac:dyDescent="0.25"/>
    <row r="94" spans="2:30" ht="11.45" customHeight="1" x14ac:dyDescent="0.25">
      <c r="B94" s="73" t="s">
        <v>6</v>
      </c>
      <c r="C94" s="74"/>
      <c r="D94" s="74"/>
      <c r="E94" s="74"/>
      <c r="F94" s="74"/>
      <c r="G94" s="74"/>
      <c r="I94" s="75" t="s">
        <v>10</v>
      </c>
      <c r="J94" s="74"/>
      <c r="K94" s="74"/>
      <c r="L94" s="74"/>
      <c r="M94" s="74"/>
      <c r="N94" s="74"/>
      <c r="O94" s="74"/>
      <c r="P94" s="74"/>
      <c r="Q94" s="74"/>
    </row>
    <row r="95" spans="2:30" ht="11.45" customHeight="1" x14ac:dyDescent="0.25">
      <c r="B95" s="75" t="s">
        <v>11</v>
      </c>
      <c r="C95" s="74"/>
      <c r="D95" s="74"/>
      <c r="E95" s="74"/>
      <c r="F95" s="74"/>
      <c r="G95" s="74"/>
      <c r="H95" s="13"/>
      <c r="I95" s="93">
        <f>SUM(F88:AD91)</f>
        <v>0</v>
      </c>
      <c r="J95" s="74"/>
      <c r="K95" s="74"/>
      <c r="L95" s="74"/>
      <c r="M95" s="74"/>
      <c r="N95" s="74"/>
      <c r="O95" s="74"/>
      <c r="P95" s="74"/>
      <c r="Q95" s="74"/>
    </row>
    <row r="96" spans="2:30" ht="0" hidden="1" customHeight="1" x14ac:dyDescent="0.25"/>
    <row r="97" spans="2:30" ht="3" customHeight="1" x14ac:dyDescent="0.25"/>
    <row r="98" spans="2:30" ht="11.45" customHeight="1" x14ac:dyDescent="0.25">
      <c r="B98" s="80" t="s">
        <v>43</v>
      </c>
      <c r="C98" s="52"/>
      <c r="D98" s="52"/>
      <c r="E98" s="52"/>
      <c r="F98" s="52"/>
      <c r="G98" s="52"/>
      <c r="I98" s="94">
        <f>I95</f>
        <v>0</v>
      </c>
      <c r="J98" s="52"/>
      <c r="K98" s="52"/>
      <c r="L98" s="52"/>
      <c r="M98" s="52"/>
      <c r="N98" s="52"/>
      <c r="O98" s="52"/>
      <c r="P98" s="52"/>
      <c r="Q98" s="52"/>
    </row>
    <row r="99" spans="2:30" ht="25.7" customHeight="1" x14ac:dyDescent="0.25"/>
    <row r="100" spans="2:30" ht="2.85" customHeight="1" x14ac:dyDescent="0.25"/>
    <row r="101" spans="2:30" ht="17.25" customHeight="1" x14ac:dyDescent="0.25">
      <c r="B101" s="51" t="s">
        <v>107</v>
      </c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</row>
    <row r="102" spans="2:30" ht="3" customHeight="1" x14ac:dyDescent="0.25"/>
    <row r="103" spans="2:30" ht="25.5" customHeight="1" x14ac:dyDescent="0.25">
      <c r="B103" s="90" t="s">
        <v>51</v>
      </c>
      <c r="C103" s="91"/>
      <c r="D103" s="92" t="s">
        <v>52</v>
      </c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2" t="s">
        <v>9</v>
      </c>
      <c r="Q103" s="91"/>
      <c r="R103" s="91"/>
      <c r="S103" s="91"/>
      <c r="T103" s="91"/>
      <c r="U103" s="91"/>
      <c r="V103" s="91"/>
      <c r="W103" s="91"/>
      <c r="X103" s="90" t="s">
        <v>53</v>
      </c>
      <c r="Y103" s="91"/>
      <c r="Z103" s="91"/>
      <c r="AA103" s="15" t="s">
        <v>54</v>
      </c>
      <c r="AB103" s="92" t="s">
        <v>55</v>
      </c>
      <c r="AC103" s="91"/>
      <c r="AD103" s="15" t="s">
        <v>56</v>
      </c>
    </row>
    <row r="104" spans="2:30" x14ac:dyDescent="0.25">
      <c r="B104" s="105">
        <v>1</v>
      </c>
      <c r="C104" s="52"/>
      <c r="D104" s="57" t="s">
        <v>6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7" t="s">
        <v>108</v>
      </c>
      <c r="Q104" s="52"/>
      <c r="R104" s="52"/>
      <c r="S104" s="52"/>
      <c r="T104" s="52"/>
      <c r="U104" s="52"/>
      <c r="V104" s="52"/>
      <c r="W104" s="52"/>
      <c r="X104" s="82"/>
      <c r="Y104" s="52"/>
      <c r="Z104" s="52"/>
      <c r="AA104" s="16">
        <v>3</v>
      </c>
      <c r="AB104" s="57" t="s">
        <v>109</v>
      </c>
      <c r="AC104" s="52"/>
      <c r="AD104" s="16">
        <f>X104*AA104</f>
        <v>0</v>
      </c>
    </row>
    <row r="105" spans="2:30" ht="22.5" customHeight="1" x14ac:dyDescent="0.25">
      <c r="B105" s="105">
        <v>2</v>
      </c>
      <c r="C105" s="52"/>
      <c r="D105" s="57" t="s">
        <v>6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7" t="s">
        <v>110</v>
      </c>
      <c r="Q105" s="106"/>
      <c r="R105" s="106"/>
      <c r="S105" s="106"/>
      <c r="T105" s="106"/>
      <c r="U105" s="106"/>
      <c r="V105" s="106"/>
      <c r="W105" s="106"/>
      <c r="X105" s="82"/>
      <c r="Y105" s="52"/>
      <c r="Z105" s="52"/>
      <c r="AA105" s="16">
        <v>4</v>
      </c>
      <c r="AB105" s="57" t="s">
        <v>109</v>
      </c>
      <c r="AC105" s="52"/>
      <c r="AD105" s="16">
        <f>X105*AA105</f>
        <v>0</v>
      </c>
    </row>
    <row r="106" spans="2:30" s="18" customFormat="1" x14ac:dyDescent="0.25">
      <c r="B106" s="22"/>
      <c r="C106" s="26" t="s">
        <v>115</v>
      </c>
      <c r="D106" s="20"/>
      <c r="P106" s="20"/>
      <c r="X106" s="21"/>
      <c r="AA106" s="21"/>
      <c r="AB106" s="20"/>
      <c r="AD106" s="25">
        <f>SUM(AD104:AD105)</f>
        <v>0</v>
      </c>
    </row>
    <row r="107" spans="2:30" ht="2.85" customHeight="1" x14ac:dyDescent="0.25"/>
    <row r="108" spans="2:30" ht="11.45" customHeight="1" x14ac:dyDescent="0.25">
      <c r="B108" s="64" t="s">
        <v>111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</row>
    <row r="109" spans="2:30" ht="1.35" customHeight="1" x14ac:dyDescent="0.25"/>
    <row r="110" spans="2:30" ht="11.45" customHeight="1" x14ac:dyDescent="0.25">
      <c r="C110" s="56" t="s">
        <v>71</v>
      </c>
      <c r="D110" s="52"/>
      <c r="F110" s="82">
        <f>AD106</f>
        <v>0</v>
      </c>
      <c r="G110" s="52"/>
      <c r="H110" s="52"/>
      <c r="I110" s="52"/>
      <c r="K110" s="57" t="s">
        <v>72</v>
      </c>
      <c r="L110" s="52"/>
      <c r="M110" s="52"/>
      <c r="N110" s="52"/>
      <c r="O110" s="52"/>
      <c r="P110" s="52"/>
      <c r="Q110" s="52"/>
      <c r="R110" s="52"/>
      <c r="S110" s="52"/>
      <c r="T110" s="52"/>
    </row>
    <row r="111" spans="2:30" ht="12.75" customHeight="1" x14ac:dyDescent="0.25"/>
    <row r="112" spans="2:30" ht="11.45" customHeight="1" x14ac:dyDescent="0.25">
      <c r="B112" s="73" t="s">
        <v>6</v>
      </c>
      <c r="C112" s="74"/>
      <c r="D112" s="74"/>
      <c r="E112" s="74"/>
      <c r="F112" s="74"/>
      <c r="G112" s="74"/>
      <c r="I112" s="75" t="s">
        <v>10</v>
      </c>
      <c r="J112" s="74"/>
      <c r="K112" s="74"/>
      <c r="L112" s="74"/>
      <c r="M112" s="74"/>
      <c r="N112" s="74"/>
      <c r="O112" s="74"/>
      <c r="P112" s="74"/>
      <c r="Q112" s="74"/>
    </row>
    <row r="113" spans="2:17" ht="11.45" customHeight="1" x14ac:dyDescent="0.25">
      <c r="B113" s="75" t="s">
        <v>11</v>
      </c>
      <c r="C113" s="74"/>
      <c r="D113" s="74"/>
      <c r="E113" s="74"/>
      <c r="F113" s="74"/>
      <c r="G113" s="74"/>
      <c r="H113" s="13"/>
      <c r="I113" s="104">
        <f>F110</f>
        <v>0</v>
      </c>
      <c r="J113" s="74"/>
      <c r="K113" s="74"/>
      <c r="L113" s="74"/>
      <c r="M113" s="74"/>
      <c r="N113" s="74"/>
      <c r="O113" s="74"/>
      <c r="P113" s="74"/>
      <c r="Q113" s="74"/>
    </row>
    <row r="114" spans="2:17" ht="0" hidden="1" customHeight="1" x14ac:dyDescent="0.25"/>
    <row r="115" spans="2:17" ht="3" customHeight="1" x14ac:dyDescent="0.25"/>
    <row r="116" spans="2:17" ht="11.45" customHeight="1" x14ac:dyDescent="0.25">
      <c r="B116" s="80" t="s">
        <v>43</v>
      </c>
      <c r="C116" s="52"/>
      <c r="D116" s="52"/>
      <c r="E116" s="52"/>
      <c r="F116" s="52"/>
      <c r="G116" s="52"/>
      <c r="I116" s="94">
        <f>I113</f>
        <v>0</v>
      </c>
      <c r="J116" s="52"/>
      <c r="K116" s="52"/>
      <c r="L116" s="52"/>
      <c r="M116" s="52"/>
      <c r="N116" s="52"/>
      <c r="O116" s="52"/>
      <c r="P116" s="52"/>
      <c r="Q116" s="52"/>
    </row>
    <row r="117" spans="2:17" ht="0" hidden="1" customHeight="1" x14ac:dyDescent="0.25"/>
  </sheetData>
  <mergeCells count="252">
    <mergeCell ref="B75:C75"/>
    <mergeCell ref="D75:O75"/>
    <mergeCell ref="P75:W75"/>
    <mergeCell ref="X75:Z75"/>
    <mergeCell ref="AB75:AC75"/>
    <mergeCell ref="B71:C71"/>
    <mergeCell ref="D71:O71"/>
    <mergeCell ref="P71:W71"/>
    <mergeCell ref="X71:Z71"/>
    <mergeCell ref="AB71:AC71"/>
    <mergeCell ref="B112:G112"/>
    <mergeCell ref="I112:Q112"/>
    <mergeCell ref="B113:G113"/>
    <mergeCell ref="I113:Q113"/>
    <mergeCell ref="B116:G116"/>
    <mergeCell ref="I116:Q116"/>
    <mergeCell ref="B108:AD108"/>
    <mergeCell ref="C110:D110"/>
    <mergeCell ref="F110:I110"/>
    <mergeCell ref="K110:T110"/>
    <mergeCell ref="B105:C105"/>
    <mergeCell ref="D105:O105"/>
    <mergeCell ref="P105:W105"/>
    <mergeCell ref="X105:Z105"/>
    <mergeCell ref="AB105:AC105"/>
    <mergeCell ref="B104:C104"/>
    <mergeCell ref="D104:O104"/>
    <mergeCell ref="P104:W104"/>
    <mergeCell ref="X104:Z104"/>
    <mergeCell ref="AB104:AC104"/>
    <mergeCell ref="B103:C103"/>
    <mergeCell ref="D103:O103"/>
    <mergeCell ref="P103:W103"/>
    <mergeCell ref="X103:Z103"/>
    <mergeCell ref="AB103:AC103"/>
    <mergeCell ref="B95:G95"/>
    <mergeCell ref="I95:Q95"/>
    <mergeCell ref="B98:G98"/>
    <mergeCell ref="I98:Q98"/>
    <mergeCell ref="B101:AD101"/>
    <mergeCell ref="B90:F90"/>
    <mergeCell ref="G90:P90"/>
    <mergeCell ref="B91:F91"/>
    <mergeCell ref="G91:P91"/>
    <mergeCell ref="B94:G94"/>
    <mergeCell ref="I94:Q94"/>
    <mergeCell ref="B86:AD86"/>
    <mergeCell ref="C88:D88"/>
    <mergeCell ref="F88:M88"/>
    <mergeCell ref="O88:V88"/>
    <mergeCell ref="B82:C82"/>
    <mergeCell ref="D82:O82"/>
    <mergeCell ref="P82:W82"/>
    <mergeCell ref="X82:Z82"/>
    <mergeCell ref="AB82:AC82"/>
    <mergeCell ref="B81:C81"/>
    <mergeCell ref="D81:O81"/>
    <mergeCell ref="P81:W81"/>
    <mergeCell ref="X81:Z81"/>
    <mergeCell ref="AB81:AC81"/>
    <mergeCell ref="P80:W80"/>
    <mergeCell ref="B80:C80"/>
    <mergeCell ref="D80:O80"/>
    <mergeCell ref="X80:Z80"/>
    <mergeCell ref="AB80:AC80"/>
    <mergeCell ref="B79:C79"/>
    <mergeCell ref="D79:O79"/>
    <mergeCell ref="P79:W79"/>
    <mergeCell ref="X79:Z79"/>
    <mergeCell ref="AB79:AC79"/>
    <mergeCell ref="B76:C76"/>
    <mergeCell ref="D76:O76"/>
    <mergeCell ref="P76:W76"/>
    <mergeCell ref="X76:Z76"/>
    <mergeCell ref="AB76:AC76"/>
    <mergeCell ref="B78:C78"/>
    <mergeCell ref="D78:O78"/>
    <mergeCell ref="P78:W78"/>
    <mergeCell ref="X78:Z78"/>
    <mergeCell ref="AB78:AC78"/>
    <mergeCell ref="B77:C77"/>
    <mergeCell ref="D77:O77"/>
    <mergeCell ref="P77:W77"/>
    <mergeCell ref="X77:Z77"/>
    <mergeCell ref="AB77:AC77"/>
    <mergeCell ref="B70:C70"/>
    <mergeCell ref="D70:O70"/>
    <mergeCell ref="P70:W70"/>
    <mergeCell ref="X70:Z70"/>
    <mergeCell ref="AB70:AC70"/>
    <mergeCell ref="B69:C69"/>
    <mergeCell ref="D69:O69"/>
    <mergeCell ref="P69:W69"/>
    <mergeCell ref="X69:Z69"/>
    <mergeCell ref="AB69:AC69"/>
    <mergeCell ref="B68:C68"/>
    <mergeCell ref="D68:O68"/>
    <mergeCell ref="P68:W68"/>
    <mergeCell ref="X68:Z68"/>
    <mergeCell ref="AB68:AC68"/>
    <mergeCell ref="B67:C67"/>
    <mergeCell ref="D67:O67"/>
    <mergeCell ref="P67:W67"/>
    <mergeCell ref="X67:Z67"/>
    <mergeCell ref="AB67:AC67"/>
    <mergeCell ref="B66:C66"/>
    <mergeCell ref="D66:O66"/>
    <mergeCell ref="P66:W66"/>
    <mergeCell ref="X66:Z66"/>
    <mergeCell ref="AB66:AC66"/>
    <mergeCell ref="B65:C65"/>
    <mergeCell ref="D65:O65"/>
    <mergeCell ref="P65:W65"/>
    <mergeCell ref="X65:Z65"/>
    <mergeCell ref="AB65:AC65"/>
    <mergeCell ref="B64:C64"/>
    <mergeCell ref="D64:O64"/>
    <mergeCell ref="P64:W64"/>
    <mergeCell ref="X64:Z64"/>
    <mergeCell ref="AB64:AC64"/>
    <mergeCell ref="B63:C63"/>
    <mergeCell ref="D63:O63"/>
    <mergeCell ref="P63:W63"/>
    <mergeCell ref="X63:Z63"/>
    <mergeCell ref="AB63:AC63"/>
    <mergeCell ref="B60:AD60"/>
    <mergeCell ref="B62:C62"/>
    <mergeCell ref="D62:O62"/>
    <mergeCell ref="P62:W62"/>
    <mergeCell ref="X62:Z62"/>
    <mergeCell ref="AB62:AC62"/>
    <mergeCell ref="B52:G52"/>
    <mergeCell ref="I52:Q52"/>
    <mergeCell ref="B53:G53"/>
    <mergeCell ref="I53:Q53"/>
    <mergeCell ref="B56:G56"/>
    <mergeCell ref="I56:Q56"/>
    <mergeCell ref="B48:AD48"/>
    <mergeCell ref="C50:D50"/>
    <mergeCell ref="F50:K50"/>
    <mergeCell ref="L50:U50"/>
    <mergeCell ref="B45:C45"/>
    <mergeCell ref="D45:O45"/>
    <mergeCell ref="P45:W45"/>
    <mergeCell ref="X45:Z45"/>
    <mergeCell ref="AB45:AC45"/>
    <mergeCell ref="B41:C41"/>
    <mergeCell ref="D41:O41"/>
    <mergeCell ref="P41:W41"/>
    <mergeCell ref="X41:Z41"/>
    <mergeCell ref="AB41:AC41"/>
    <mergeCell ref="B43:C43"/>
    <mergeCell ref="D43:O43"/>
    <mergeCell ref="P43:W43"/>
    <mergeCell ref="X43:Z43"/>
    <mergeCell ref="AB43:AC43"/>
    <mergeCell ref="B42:C42"/>
    <mergeCell ref="D42:O42"/>
    <mergeCell ref="P42:W42"/>
    <mergeCell ref="X42:Z42"/>
    <mergeCell ref="AB42:AC42"/>
    <mergeCell ref="B40:C40"/>
    <mergeCell ref="D40:O40"/>
    <mergeCell ref="P40:W40"/>
    <mergeCell ref="X40:Z40"/>
    <mergeCell ref="AB40:AC40"/>
    <mergeCell ref="B39:C39"/>
    <mergeCell ref="D39:O39"/>
    <mergeCell ref="P39:W39"/>
    <mergeCell ref="X39:Z39"/>
    <mergeCell ref="AB39:AC39"/>
    <mergeCell ref="B14:C14"/>
    <mergeCell ref="D14:O14"/>
    <mergeCell ref="P14:W14"/>
    <mergeCell ref="X14:Z14"/>
    <mergeCell ref="AB14:AC14"/>
    <mergeCell ref="B36:AD36"/>
    <mergeCell ref="B38:C38"/>
    <mergeCell ref="D38:O38"/>
    <mergeCell ref="P38:W38"/>
    <mergeCell ref="X38:Z38"/>
    <mergeCell ref="AB38:AC38"/>
    <mergeCell ref="B29:G29"/>
    <mergeCell ref="I29:Q29"/>
    <mergeCell ref="B30:G30"/>
    <mergeCell ref="I30:Q30"/>
    <mergeCell ref="B33:G33"/>
    <mergeCell ref="I33:Q33"/>
    <mergeCell ref="B19:C19"/>
    <mergeCell ref="D19:O19"/>
    <mergeCell ref="P19:W19"/>
    <mergeCell ref="X19:Z19"/>
    <mergeCell ref="AB19:AC19"/>
    <mergeCell ref="AB16:AC16"/>
    <mergeCell ref="B17:C17"/>
    <mergeCell ref="D17:O17"/>
    <mergeCell ref="P17:W17"/>
    <mergeCell ref="X17:Z17"/>
    <mergeCell ref="AB17:AC17"/>
    <mergeCell ref="B18:C18"/>
    <mergeCell ref="D18:O18"/>
    <mergeCell ref="P18:W18"/>
    <mergeCell ref="X18:Z18"/>
    <mergeCell ref="AB18:AC18"/>
    <mergeCell ref="B16:C16"/>
    <mergeCell ref="D16:O16"/>
    <mergeCell ref="P16:W16"/>
    <mergeCell ref="X16:Z16"/>
    <mergeCell ref="T1:X1"/>
    <mergeCell ref="S2:Y2"/>
    <mergeCell ref="M3:AB3"/>
    <mergeCell ref="A6:AE6"/>
    <mergeCell ref="B9:AD9"/>
    <mergeCell ref="B13:C13"/>
    <mergeCell ref="D13:O13"/>
    <mergeCell ref="P13:W13"/>
    <mergeCell ref="X13:Z13"/>
    <mergeCell ref="AB13:AC13"/>
    <mergeCell ref="B12:C12"/>
    <mergeCell ref="D12:O12"/>
    <mergeCell ref="P12:W12"/>
    <mergeCell ref="X12:Z12"/>
    <mergeCell ref="AB12:AC12"/>
    <mergeCell ref="B11:C11"/>
    <mergeCell ref="D11:O11"/>
    <mergeCell ref="P11:W11"/>
    <mergeCell ref="X11:Z11"/>
    <mergeCell ref="AB11:AC11"/>
    <mergeCell ref="B44:C44"/>
    <mergeCell ref="D44:O44"/>
    <mergeCell ref="P44:W44"/>
    <mergeCell ref="X44:Z44"/>
    <mergeCell ref="AB44:AC44"/>
    <mergeCell ref="B15:C15"/>
    <mergeCell ref="D15:O15"/>
    <mergeCell ref="P15:W15"/>
    <mergeCell ref="X15:Z15"/>
    <mergeCell ref="AB15:AC15"/>
    <mergeCell ref="B20:C20"/>
    <mergeCell ref="D20:O20"/>
    <mergeCell ref="P20:W20"/>
    <mergeCell ref="X20:Z20"/>
    <mergeCell ref="AB20:AC20"/>
    <mergeCell ref="B25:AD25"/>
    <mergeCell ref="C27:D27"/>
    <mergeCell ref="F27:K27"/>
    <mergeCell ref="L27:U27"/>
    <mergeCell ref="B21:C21"/>
    <mergeCell ref="D21:O21"/>
    <mergeCell ref="P21:W21"/>
    <mergeCell ref="X21:Z21"/>
    <mergeCell ref="AB21:AC21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Pražáková Gabriela</cp:lastModifiedBy>
  <cp:lastPrinted>2017-11-04T19:39:01Z</cp:lastPrinted>
  <dcterms:created xsi:type="dcterms:W3CDTF">2017-11-04T21:14:04Z</dcterms:created>
  <dcterms:modified xsi:type="dcterms:W3CDTF">2020-06-18T07:52:51Z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